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<sst xmlns="http://schemas.openxmlformats.org/spreadsheetml/2006/main" count="1129" uniqueCount="255">
  <si>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</si>
  <si>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</si>
  <si>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</si>
  <si>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</si>
  <si>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</si>
  <si>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</si>
  <si>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</si>
  <si>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</si>
  <si>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</si>
  <si>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</si>
  <si>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</si>
  <si>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</si>
  <si>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</si>
  <si>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</si>
  <si>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</si>
  <si>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</si>
  <si>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</si>
  <si>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</si>
  <si>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</si>
  <si>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</si>
  <si>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</si>
  <si>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</si>
  <si>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</si>
  <si>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</si>
  <si>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</si>
  <si>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</si>
  <si>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</si>
  <si>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</si>
  <si>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</si>
  <si>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</si>
  <si>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</si>
  <si>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</si>
  <si>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</si>
  <si>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</si>
  <si>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</si>
  <si>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</si>
  <si>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</si>
  <si>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</si>
  <si>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</si>
  <si>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</si>
  <si>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</si>
  <si>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</si>
  <si>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</si>
  <si>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</si>
  <si>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24</t>
  </si>
  <si>
    <t>25</t>
  </si>
  <si>
    <t>26</t>
  </si>
  <si>
    <t>27</t>
  </si>
  <si>
    <t>28</t>
  </si>
  <si>
    <t>Комитет финансов</t>
  </si>
  <si>
    <t>Мероприятие 1.2.1 Мероприятия  по осуществлению мер по обеспечению сбалансированности местных бюджетов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</si>
  <si>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</si>
  <si>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</si>
  <si>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</si>
  <si>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</si>
  <si>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</si>
  <si>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</si>
  <si>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"Современное образование в Бокситогорском муниципальном районе Ленинградской области" на 2022 - 2024 годы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</si>
  <si>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</si>
  <si>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</si>
  <si>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</si>
  <si>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</si>
  <si>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 "Успех каждого ребенка"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</si>
  <si>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</si>
  <si>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</si>
  <si>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МБ</t>
  </si>
  <si>
    <t>прочие ист.</t>
  </si>
  <si>
    <t>Строительство, реконструкция  приобретение  объектов для организации дошкольного образования</t>
  </si>
  <si>
    <t>Комплексы процессных мероприятий</t>
  </si>
  <si>
    <t>Комплекс процессных мероприятий "Обеспечение реализации программ дошкольного образования"</t>
  </si>
  <si>
    <t>мероприятие 1.1. Обеспечение деятельности (услуги, работы) муниципальных учреждений</t>
  </si>
  <si>
    <t>мероприятие 1.2. Укрепление материально-технической базы</t>
  </si>
  <si>
    <t>мероприятие 1.3. Развитие системы дошкольного, общего и дополнительного образования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</si>
  <si>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</si>
  <si>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</si>
  <si>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</si>
  <si>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</si>
  <si>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</si>
  <si>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</si>
  <si>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</si>
  <si>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</si>
  <si>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</si>
  <si>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</si>
  <si>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</si>
  <si>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</si>
  <si>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</si>
  <si>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</si>
  <si>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</si>
  <si>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</si>
  <si>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</si>
  <si>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</si>
  <si>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</si>
  <si>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Комплекс процессных мероприятий "Обеспечение реализации программ дополнительного образования"</t>
  </si>
  <si>
    <t>мероприятие 3.1. Обеспчение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</si>
  <si>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</si>
  <si>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 xml:space="preserve">мероприятие 3.3. Укрепление материально-технической базы </t>
  </si>
  <si>
    <t>мероприятие 3.4. Проведение и участие в районных, областных и межрегиональных мероприятиях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</si>
  <si>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</si>
  <si>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</si>
  <si>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мероприятие 3.7.  Укрепление материально-технической базы организаций дополнительного образования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</si>
  <si>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</si>
  <si>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</si>
  <si>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мероприятие 4.2. Развитие кадрового потенциала системы дошкольного, общего и дополнительного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</si>
  <si>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</si>
  <si>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</si>
  <si>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</si>
  <si>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</si>
  <si>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</si>
  <si>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</si>
  <si>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</si>
  <si>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</si>
  <si>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</si>
  <si>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мероприятие 7.3. Расходы на поддержку развития общественной инфраструктуры муниципального значения</t>
  </si>
  <si>
    <t>Наименование сруктурных элементов меропиятий программы</t>
  </si>
  <si>
    <t>Федеральный проект   "Создание условий для обучения,отдыха и оздоровления детей и молодежи"</t>
  </si>
  <si>
    <t>Реализация мероприятий по моденизации школьных систем</t>
  </si>
  <si>
    <t>Прочие исочники</t>
  </si>
  <si>
    <t>Итого по программе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</si>
  <si>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</si>
  <si>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</si>
  <si>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</si>
  <si>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</si>
  <si>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</si>
  <si>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</si>
  <si>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</si>
  <si>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</si>
  <si>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</si>
  <si>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</si>
  <si>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</si>
  <si>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</si>
  <si>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</si>
  <si>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</si>
  <si>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</si>
  <si>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</si>
  <si>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</si>
  <si>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</si>
  <si>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</si>
  <si>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</si>
  <si>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</si>
  <si>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</si>
  <si>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</si>
  <si>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</si>
  <si>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</si>
  <si>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</si>
  <si>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</si>
  <si>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"Устойчивое  общественное  развитие 
 в Бокситогорском  муниципальном  районе"  на 2022-2024 годы
</t>
  </si>
  <si>
    <t xml:space="preserve">Мероприятие 1.1. Получение дополнительного профессионального образования 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</si>
  <si>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</si>
  <si>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</si>
  <si>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</si>
  <si>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</si>
  <si>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</si>
  <si>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</si>
  <si>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</si>
  <si>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</si>
  <si>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</si>
  <si>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</si>
  <si>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</si>
  <si>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>"Социальная поддержка отдельных категорий граждан в  Бокситогорском муниципальном районе Ленинградской области " на 2022-2024 годы.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</si>
  <si>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</si>
  <si>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 Выплата единовременного пособия при всех формах устройства детей, лишенных родительского попечения, в семью</t>
  </si>
  <si>
    <t>Мероприятие 1.2 Организация и осуществление деятельности по опеке и попечительству</t>
  </si>
  <si>
    <t xml:space="preserve">Мероприятие 1.3
Организация выплаты вознаграждения, причитающегося приемным родителям
</t>
  </si>
  <si>
    <t>Мероприятие 1.4 Подготовка граждан, желающих принять на воспитание в свою семью ребенка, оставшегося без попечения родителей</t>
  </si>
  <si>
    <t xml:space="preserve">Мероприятие 1.5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</si>
  <si>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1.6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</si>
  <si>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1.7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</si>
  <si>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1.8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</si>
  <si>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1.9 Организация и осуществление деятельности по постинтернатному сопровождениют  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</si>
  <si>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</si>
  <si>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</si>
  <si>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2.1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годов".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</si>
  <si>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</si>
  <si>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</si>
  <si>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</si>
  <si>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</si>
  <si>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 xml:space="preserve">"Стимулирование экономической активности   Бокситогорского муниципального района" на 2022-2024 годы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</si>
  <si>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</si>
  <si>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</si>
  <si>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</si>
  <si>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</si>
  <si>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</si>
  <si>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</si>
  <si>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</si>
  <si>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</si>
  <si>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</si>
  <si>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</si>
  <si>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</si>
  <si>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</si>
  <si>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</si>
  <si>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</si>
  <si>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</si>
  <si>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</si>
  <si>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</si>
  <si>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</si>
  <si>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>"Содержание автомобильных дорог общего пользования на территории Бокситогорского муниципального района" на 2022-2024 год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</si>
  <si>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</si>
  <si>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</si>
  <si>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</si>
  <si>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</si>
  <si>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</si>
  <si>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</si>
  <si>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</si>
  <si>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</si>
  <si>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"Безопасность Бокситогорского муниципального района" на 2022 – 2024  годы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</si>
  <si>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</si>
  <si>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</si>
  <si>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</si>
  <si>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</si>
  <si>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</si>
  <si>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</si>
  <si>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</si>
  <si>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</si>
  <si>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</si>
  <si>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</si>
  <si>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«Управление собственностью на территории Бокситогорского муниципального района»
на 2022 – 2024 годы 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</si>
  <si>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</si>
  <si>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</si>
  <si>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Мероприятие 3 Проведение кадастровых работ по образованию земельных участков из состава земель сельскохозяйственного назначения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</si>
  <si>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</si>
  <si>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</si>
  <si>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</si>
  <si>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</si>
  <si>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"Культура, молодёжная политика, физическая культура и спорт 
Бокситогорского муниципального района» на 2022-2024 годы
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</si>
  <si>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</si>
  <si>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</si>
  <si>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Мероприятие 1.2 Мероприятия, направленные на профилактику правонарушений и асоциального поведения в молодежной среде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</si>
  <si>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</si>
  <si>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</si>
  <si>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</si>
  <si>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</si>
  <si>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</si>
  <si>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</si>
  <si>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Мероприятия 2.6 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</si>
  <si>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Мероприятие 2.7 Укрепление материально- технической базы</t>
  </si>
  <si>
    <t xml:space="preserve">Мероприятия 2.8
Расходы на поддержку развития общественной инфраструктуры муниципального значения
</t>
  </si>
  <si>
    <t xml:space="preserve">Мероприятия 2.9
Ремонт объектов культурного наследия
</t>
  </si>
  <si>
    <t>Комплекс 3 Развитие физической культуры и спорта в Бокситогорском муниципальном районе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</si>
  <si>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</si>
  <si>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</si>
  <si>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Мероприятие 3.4 Укрепление материально-технической базы</t>
  </si>
  <si>
    <t>Мероприятие 3.4 Расходы на поддержку развития общественной инфраструктуры муниципального значения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</si>
  <si>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</si>
  <si>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</si>
  <si>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</si>
  <si>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</si>
  <si>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Мероприятие 1.3. Мероприятия по осуществлению мер по обеспечению сбалансированности местных бюджетов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</si>
  <si>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</si>
  <si>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</si>
  <si>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</si>
  <si>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январь -сентября 2022 года</t>
  </si>
  <si>
    <t>январь - сентябрь 2022 года</t>
  </si>
  <si>
    <t xml:space="preserve">Мероприятие 2.2. 
Субсидии на возмещение части затрат по содержанию здания автобусной станции
</t>
  </si>
  <si>
    <t>Мероприятие 4 Проведение кадастровых работ по образованию земельных участков из состава земель сельскохозяйственного назначения</t>
  </si>
  <si>
    <t>январь -сентябрь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</si>
</sst>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49" fontId="3" fillId="24" borderId="13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0" fontId="3" fillId="9" borderId="17" xfId="0" applyFont="1" applyFill="1" applyBorder="1" applyAlignment="1">
      <alignment horizontal="left"/>
    </xf>
    <xf numFmtId="4" fontId="3" fillId="9" borderId="17" xfId="0" applyNumberFormat="1" applyFont="1" applyFill="1" applyBorder="1" applyAlignment="1">
      <alignment/>
    </xf>
    <xf numFmtId="0" fontId="3" fillId="9" borderId="17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9" fontId="7" fillId="9" borderId="19" xfId="0" applyNumberFormat="1" applyFont="1" applyFill="1" applyBorder="1" applyAlignment="1">
      <alignment horizontal="left"/>
    </xf>
    <xf numFmtId="0" fontId="3" fillId="9" borderId="20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2" fontId="3" fillId="24" borderId="14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0" fontId="2" fillId="9" borderId="0" xfId="0" applyFont="1" applyFill="1" applyAlignment="1">
      <alignment/>
    </xf>
    <xf numFmtId="4" fontId="4" fillId="9" borderId="17" xfId="0" applyNumberFormat="1" applyFont="1" applyFill="1" applyBorder="1" applyAlignment="1">
      <alignment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7" xfId="0" applyFont="1" applyFill="1" applyBorder="1" applyAlignment="1">
      <alignment/>
    </xf>
    <xf numFmtId="0" fontId="3" fillId="9" borderId="24" xfId="0" applyFont="1" applyFill="1" applyBorder="1" applyAlignment="1">
      <alignment/>
    </xf>
    <xf numFmtId="0" fontId="4" fillId="24" borderId="0" xfId="0" applyFont="1" applyFill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2" fontId="3" fillId="24" borderId="18" xfId="0" applyNumberFormat="1" applyFont="1" applyFill="1" applyBorder="1" applyAlignment="1">
      <alignment horizontal="center" vertical="center" wrapText="1"/>
    </xf>
    <xf numFmtId="4" fontId="3" fillId="24" borderId="18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4" fontId="3" fillId="24" borderId="25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/>
    </xf>
    <xf numFmtId="0" fontId="3" fillId="9" borderId="24" xfId="0" applyFont="1" applyFill="1" applyBorder="1" applyAlignment="1">
      <alignment wrapText="1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177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" fillId="24" borderId="0" xfId="0" applyNumberFormat="1" applyFont="1" applyFill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180" fontId="3" fillId="24" borderId="15" xfId="60" applyNumberFormat="1" applyFont="1" applyFill="1" applyBorder="1" applyAlignment="1">
      <alignment horizontal="center" vertical="top" wrapText="1"/>
    </xf>
    <xf numFmtId="180" fontId="3" fillId="24" borderId="11" xfId="60" applyNumberFormat="1" applyFont="1" applyFill="1" applyBorder="1" applyAlignment="1">
      <alignment horizontal="center" vertical="top" wrapText="1"/>
    </xf>
    <xf numFmtId="180" fontId="3" fillId="24" borderId="12" xfId="60" applyNumberFormat="1" applyFont="1" applyFill="1" applyBorder="1" applyAlignment="1">
      <alignment horizontal="center" vertical="top" wrapText="1"/>
    </xf>
    <xf numFmtId="180" fontId="4" fillId="3" borderId="15" xfId="60" applyNumberFormat="1" applyFont="1" applyFill="1" applyBorder="1" applyAlignment="1">
      <alignment horizontal="center" vertical="top" wrapText="1"/>
    </xf>
    <xf numFmtId="180" fontId="4" fillId="3" borderId="12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2" fontId="3" fillId="24" borderId="0" xfId="0" applyNumberFormat="1" applyFont="1" applyFill="1" applyAlignment="1">
      <alignment horizontal="center"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horizontal="center" vertical="center"/>
    </xf>
    <xf numFmtId="10" fontId="4" fillId="24" borderId="25" xfId="0" applyNumberFormat="1" applyFont="1" applyFill="1" applyBorder="1" applyAlignment="1">
      <alignment horizontal="center" vertical="center" wrapText="1"/>
    </xf>
    <xf numFmtId="10" fontId="4" fillId="24" borderId="30" xfId="0" applyNumberFormat="1" applyFont="1" applyFill="1" applyBorder="1" applyAlignment="1">
      <alignment horizontal="center" vertical="center" wrapText="1"/>
    </xf>
    <xf numFmtId="10" fontId="4" fillId="24" borderId="32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center" vertical="center" wrapText="1"/>
    </xf>
    <xf numFmtId="2" fontId="3" fillId="24" borderId="33" xfId="0" applyNumberFormat="1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left" vertical="center" wrapText="1"/>
    </xf>
    <xf numFmtId="2" fontId="3" fillId="24" borderId="30" xfId="0" applyNumberFormat="1" applyFont="1" applyFill="1" applyBorder="1" applyAlignment="1">
      <alignment horizontal="left" vertical="center" wrapText="1"/>
    </xf>
    <xf numFmtId="49" fontId="3" fillId="24" borderId="34" xfId="0" applyNumberFormat="1" applyFont="1" applyFill="1" applyBorder="1" applyAlignment="1">
      <alignment horizontal="center" vertical="center" wrapText="1"/>
    </xf>
    <xf numFmtId="49" fontId="3" fillId="24" borderId="35" xfId="0" applyNumberFormat="1" applyFont="1" applyFill="1" applyBorder="1" applyAlignment="1">
      <alignment horizontal="center" vertical="center" wrapText="1"/>
    </xf>
    <xf numFmtId="49" fontId="3" fillId="24" borderId="36" xfId="0" applyNumberFormat="1" applyFont="1" applyFill="1" applyBorder="1" applyAlignment="1">
      <alignment horizontal="center" vertical="center" wrapText="1"/>
    </xf>
    <xf numFmtId="2" fontId="3" fillId="24" borderId="25" xfId="0" applyNumberFormat="1" applyFont="1" applyFill="1" applyBorder="1" applyAlignment="1">
      <alignment horizontal="left" vertical="center" wrapText="1"/>
    </xf>
    <xf numFmtId="2" fontId="3" fillId="24" borderId="37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30" xfId="0" applyNumberFormat="1" applyFont="1" applyFill="1" applyBorder="1" applyAlignment="1">
      <alignment horizontal="center" vertical="center" wrapText="1"/>
    </xf>
    <xf numFmtId="10" fontId="4" fillId="3" borderId="15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10" fontId="4" fillId="3" borderId="32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3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3" fillId="24" borderId="18" xfId="0" applyNumberFormat="1" applyFont="1" applyFill="1" applyBorder="1" applyAlignment="1">
      <alignment horizontal="center" vertical="center" wrapText="1"/>
    </xf>
    <xf numFmtId="3" fontId="3" fillId="24" borderId="30" xfId="0" applyNumberFormat="1" applyFont="1" applyFill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3" fillId="24" borderId="18" xfId="0" applyNumberFormat="1" applyFont="1" applyFill="1" applyBorder="1" applyAlignment="1">
      <alignment horizontal="center" vertical="center" wrapText="1"/>
    </xf>
    <xf numFmtId="10" fontId="3" fillId="24" borderId="30" xfId="0" applyNumberFormat="1" applyFont="1" applyFill="1" applyBorder="1" applyAlignment="1">
      <alignment horizontal="center" vertical="center" wrapText="1"/>
    </xf>
    <xf numFmtId="10" fontId="3" fillId="24" borderId="15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49" fontId="4" fillId="24" borderId="34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4" fillId="24" borderId="36" xfId="0" applyNumberFormat="1" applyFont="1" applyFill="1" applyBorder="1" applyAlignment="1">
      <alignment horizontal="center" vertical="center" wrapText="1"/>
    </xf>
    <xf numFmtId="2" fontId="4" fillId="24" borderId="31" xfId="0" applyNumberFormat="1" applyFont="1" applyFill="1" applyBorder="1" applyAlignment="1">
      <alignment horizontal="center" vertical="center" wrapText="1"/>
    </xf>
    <xf numFmtId="2" fontId="4" fillId="24" borderId="33" xfId="0" applyNumberFormat="1" applyFont="1" applyFill="1" applyBorder="1" applyAlignment="1">
      <alignment horizontal="center" vertical="center" wrapText="1"/>
    </xf>
    <xf numFmtId="2" fontId="4" fillId="24" borderId="37" xfId="0" applyNumberFormat="1" applyFont="1" applyFill="1" applyBorder="1" applyAlignment="1">
      <alignment horizontal="center" vertical="center" wrapText="1"/>
    </xf>
    <xf numFmtId="9" fontId="4" fillId="24" borderId="25" xfId="57" applyFont="1" applyFill="1" applyBorder="1" applyAlignment="1">
      <alignment horizontal="center" vertical="center" wrapText="1"/>
    </xf>
    <xf numFmtId="9" fontId="4" fillId="24" borderId="30" xfId="57" applyFont="1" applyFill="1" applyBorder="1" applyAlignment="1">
      <alignment horizontal="center" vertical="center" wrapText="1"/>
    </xf>
    <xf numFmtId="9" fontId="4" fillId="24" borderId="32" xfId="57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top" wrapText="1"/>
    </xf>
    <xf numFmtId="0" fontId="28" fillId="3" borderId="30" xfId="0" applyFont="1" applyFill="1" applyBorder="1" applyAlignment="1">
      <alignment horizontal="left" vertical="top" wrapText="1"/>
    </xf>
    <xf numFmtId="0" fontId="28" fillId="3" borderId="32" xfId="0" applyFont="1" applyFill="1" applyBorder="1" applyAlignment="1">
      <alignment horizontal="left" vertical="top" wrapText="1"/>
    </xf>
    <xf numFmtId="0" fontId="29" fillId="24" borderId="25" xfId="0" applyFont="1" applyFill="1" applyBorder="1" applyAlignment="1">
      <alignment horizontal="left" wrapText="1"/>
    </xf>
    <xf numFmtId="0" fontId="29" fillId="24" borderId="30" xfId="0" applyFont="1" applyFill="1" applyBorder="1" applyAlignment="1">
      <alignment horizontal="left" wrapText="1"/>
    </xf>
    <xf numFmtId="0" fontId="29" fillId="24" borderId="32" xfId="0" applyFont="1" applyFill="1" applyBorder="1" applyAlignment="1">
      <alignment horizontal="left" wrapText="1"/>
    </xf>
    <xf numFmtId="49" fontId="3" fillId="25" borderId="21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3" fillId="25" borderId="24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4" fillId="3" borderId="30" xfId="0" applyNumberFormat="1" applyFont="1" applyFill="1" applyBorder="1" applyAlignment="1">
      <alignment horizontal="left" vertical="center" wrapText="1"/>
    </xf>
    <xf numFmtId="2" fontId="4" fillId="3" borderId="32" xfId="0" applyNumberFormat="1" applyFont="1" applyFill="1" applyBorder="1" applyAlignment="1">
      <alignment horizontal="left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2" fontId="4" fillId="3" borderId="41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left" vertical="center"/>
    </xf>
    <xf numFmtId="49" fontId="3" fillId="9" borderId="20" xfId="0" applyNumberFormat="1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10" fontId="3" fillId="24" borderId="25" xfId="0" applyNumberFormat="1" applyFont="1" applyFill="1" applyBorder="1" applyAlignment="1">
      <alignment horizontal="center" vertical="center" wrapText="1"/>
    </xf>
    <xf numFmtId="10" fontId="3" fillId="24" borderId="32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wrapText="1"/>
    </xf>
    <xf numFmtId="0" fontId="5" fillId="9" borderId="44" xfId="0" applyFont="1" applyFill="1" applyBorder="1" applyAlignment="1">
      <alignment wrapText="1"/>
    </xf>
    <xf numFmtId="0" fontId="4" fillId="9" borderId="20" xfId="0" applyFont="1" applyFill="1" applyBorder="1" applyAlignment="1">
      <alignment wrapText="1"/>
    </xf>
    <xf numFmtId="0" fontId="4" fillId="9" borderId="44" xfId="0" applyFont="1" applyFill="1" applyBorder="1" applyAlignment="1">
      <alignment wrapText="1"/>
    </xf>
    <xf numFmtId="49" fontId="3" fillId="24" borderId="45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left" vertical="center" wrapText="1"/>
    </xf>
    <xf numFmtId="10" fontId="4" fillId="24" borderId="15" xfId="0" applyNumberFormat="1" applyFont="1" applyFill="1" applyBorder="1" applyAlignment="1">
      <alignment horizontal="center" vertical="center" wrapText="1"/>
    </xf>
    <xf numFmtId="2" fontId="3" fillId="24" borderId="46" xfId="0" applyNumberFormat="1" applyFont="1" applyFill="1" applyBorder="1" applyAlignment="1">
      <alignment horizontal="center" vertical="center" wrapText="1"/>
    </xf>
    <xf numFmtId="10" fontId="4" fillId="24" borderId="28" xfId="0" applyNumberFormat="1" applyFont="1" applyFill="1" applyBorder="1" applyAlignment="1">
      <alignment horizontal="center" vertical="center" wrapText="1"/>
    </xf>
    <xf numFmtId="10" fontId="4" fillId="24" borderId="42" xfId="0" applyNumberFormat="1" applyFont="1" applyFill="1" applyBorder="1" applyAlignment="1">
      <alignment horizontal="center" vertical="center" wrapText="1"/>
    </xf>
    <xf numFmtId="10" fontId="4" fillId="24" borderId="43" xfId="0" applyNumberFormat="1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left" vertical="center" wrapText="1"/>
    </xf>
    <xf numFmtId="0" fontId="10" fillId="24" borderId="30" xfId="0" applyFont="1" applyFill="1" applyBorder="1" applyAlignment="1">
      <alignment horizontal="left" vertical="center"/>
    </xf>
    <xf numFmtId="0" fontId="10" fillId="24" borderId="32" xfId="0" applyFont="1" applyFill="1" applyBorder="1" applyAlignment="1">
      <alignment horizontal="left" vertical="center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left" vertical="center" wrapText="1"/>
    </xf>
    <xf numFmtId="2" fontId="3" fillId="24" borderId="33" xfId="0" applyNumberFormat="1" applyFont="1" applyFill="1" applyBorder="1" applyAlignment="1">
      <alignment horizontal="left" vertical="center" wrapText="1"/>
    </xf>
    <xf numFmtId="2" fontId="3" fillId="24" borderId="37" xfId="0" applyNumberFormat="1" applyFont="1" applyFill="1" applyBorder="1" applyAlignment="1">
      <alignment horizontal="left" vertical="center" wrapText="1"/>
    </xf>
    <xf numFmtId="49" fontId="7" fillId="9" borderId="19" xfId="0" applyNumberFormat="1" applyFont="1" applyFill="1" applyBorder="1" applyAlignment="1">
      <alignment horizontal="left" vertical="center"/>
    </xf>
    <xf numFmtId="49" fontId="7" fillId="9" borderId="20" xfId="0" applyNumberFormat="1" applyFont="1" applyFill="1" applyBorder="1" applyAlignment="1">
      <alignment horizontal="left" vertical="center"/>
    </xf>
    <xf numFmtId="179" fontId="3" fillId="24" borderId="25" xfId="0" applyNumberFormat="1" applyFont="1" applyFill="1" applyBorder="1" applyAlignment="1">
      <alignment horizontal="center" vertical="center" wrapText="1"/>
    </xf>
    <xf numFmtId="179" fontId="3" fillId="24" borderId="30" xfId="0" applyNumberFormat="1" applyFont="1" applyFill="1" applyBorder="1" applyAlignment="1">
      <alignment horizontal="center" vertical="center" wrapText="1"/>
    </xf>
    <xf numFmtId="179" fontId="3" fillId="24" borderId="3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49" fontId="3" fillId="24" borderId="38" xfId="0" applyNumberFormat="1" applyFont="1" applyFill="1" applyBorder="1" applyAlignment="1">
      <alignment horizontal="center" vertical="center" wrapText="1"/>
    </xf>
    <xf numFmtId="49" fontId="3" fillId="24" borderId="39" xfId="0" applyNumberFormat="1" applyFont="1" applyFill="1" applyBorder="1" applyAlignment="1">
      <alignment horizontal="center" vertical="center" wrapText="1"/>
    </xf>
    <xf numFmtId="49" fontId="3" fillId="24" borderId="40" xfId="0" applyNumberFormat="1" applyFont="1" applyFill="1" applyBorder="1" applyAlignment="1">
      <alignment horizontal="center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2" fontId="4" fillId="24" borderId="30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48" xfId="0" applyNumberFormat="1" applyFont="1" applyFill="1" applyBorder="1" applyAlignment="1">
      <alignment horizontal="center" vertical="center" wrapText="1"/>
    </xf>
    <xf numFmtId="2" fontId="4" fillId="24" borderId="46" xfId="0" applyNumberFormat="1" applyFont="1" applyFill="1" applyBorder="1" applyAlignment="1">
      <alignment horizontal="center" vertical="center" wrapText="1"/>
    </xf>
    <xf numFmtId="49" fontId="5" fillId="25" borderId="34" xfId="0" applyNumberFormat="1" applyFont="1" applyFill="1" applyBorder="1" applyAlignment="1">
      <alignment horizontal="center" vertical="center" wrapText="1"/>
    </xf>
    <xf numFmtId="49" fontId="5" fillId="25" borderId="35" xfId="0" applyNumberFormat="1" applyFont="1" applyFill="1" applyBorder="1" applyAlignment="1">
      <alignment horizontal="center" vertical="center" wrapText="1"/>
    </xf>
    <xf numFmtId="49" fontId="5" fillId="25" borderId="36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left" vertical="center" wrapText="1"/>
    </xf>
    <xf numFmtId="2" fontId="5" fillId="25" borderId="30" xfId="0" applyNumberFormat="1" applyFont="1" applyFill="1" applyBorder="1" applyAlignment="1">
      <alignment horizontal="left" vertical="center" wrapText="1"/>
    </xf>
    <xf numFmtId="2" fontId="5" fillId="25" borderId="32" xfId="0" applyNumberFormat="1" applyFont="1" applyFill="1" applyBorder="1" applyAlignment="1">
      <alignment horizontal="left" vertical="center" wrapText="1"/>
    </xf>
    <xf numFmtId="10" fontId="5" fillId="25" borderId="25" xfId="0" applyNumberFormat="1" applyFont="1" applyFill="1" applyBorder="1" applyAlignment="1">
      <alignment horizontal="center" vertical="center" wrapText="1"/>
    </xf>
    <xf numFmtId="10" fontId="5" fillId="25" borderId="30" xfId="0" applyNumberFormat="1" applyFont="1" applyFill="1" applyBorder="1" applyAlignment="1">
      <alignment horizontal="center" vertical="center" wrapText="1"/>
    </xf>
    <xf numFmtId="10" fontId="5" fillId="25" borderId="32" xfId="0" applyNumberFormat="1" applyFont="1" applyFill="1" applyBorder="1" applyAlignment="1">
      <alignment horizontal="center" vertical="center" wrapText="1"/>
    </xf>
    <xf numFmtId="2" fontId="5" fillId="25" borderId="31" xfId="0" applyNumberFormat="1" applyFont="1" applyFill="1" applyBorder="1" applyAlignment="1">
      <alignment horizontal="center" vertical="center" wrapText="1"/>
    </xf>
    <xf numFmtId="2" fontId="5" fillId="25" borderId="33" xfId="0" applyNumberFormat="1" applyFont="1" applyFill="1" applyBorder="1" applyAlignment="1">
      <alignment horizontal="center" vertical="center" wrapText="1"/>
    </xf>
    <xf numFmtId="2" fontId="5" fillId="25" borderId="37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178" fontId="3" fillId="24" borderId="31" xfId="60" applyNumberFormat="1" applyFont="1" applyFill="1" applyBorder="1" applyAlignment="1">
      <alignment horizontal="center" vertical="top" wrapText="1"/>
    </xf>
    <xf numFmtId="178" fontId="3" fillId="24" borderId="33" xfId="60" applyNumberFormat="1" applyFont="1" applyFill="1" applyBorder="1" applyAlignment="1">
      <alignment horizontal="center" vertical="top" wrapText="1"/>
    </xf>
    <xf numFmtId="178" fontId="3" fillId="24" borderId="37" xfId="60" applyNumberFormat="1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left" vertical="center" wrapText="1"/>
    </xf>
    <xf numFmtId="0" fontId="3" fillId="24" borderId="32" xfId="0" applyFont="1" applyFill="1" applyBorder="1" applyAlignment="1">
      <alignment horizontal="left" vertical="center" wrapText="1"/>
    </xf>
    <xf numFmtId="178" fontId="4" fillId="24" borderId="31" xfId="60" applyNumberFormat="1" applyFont="1" applyFill="1" applyBorder="1" applyAlignment="1">
      <alignment horizontal="center" vertical="top" wrapText="1"/>
    </xf>
    <xf numFmtId="178" fontId="4" fillId="24" borderId="33" xfId="60" applyNumberFormat="1" applyFont="1" applyFill="1" applyBorder="1" applyAlignment="1">
      <alignment horizontal="center" vertical="top" wrapText="1"/>
    </xf>
    <xf numFmtId="178" fontId="4" fillId="24" borderId="37" xfId="60" applyNumberFormat="1" applyFont="1" applyFill="1" applyBorder="1" applyAlignment="1">
      <alignment horizontal="center" vertical="top" wrapText="1"/>
    </xf>
    <xf numFmtId="49" fontId="3" fillId="24" borderId="30" xfId="0" applyNumberFormat="1" applyFont="1" applyFill="1" applyBorder="1" applyAlignment="1" applyProtection="1">
      <alignment horizontal="left" vertical="center" wrapText="1"/>
      <protection/>
    </xf>
    <xf numFmtId="49" fontId="3" fillId="24" borderId="32" xfId="0" applyNumberFormat="1" applyFont="1" applyFill="1" applyBorder="1" applyAlignment="1" applyProtection="1">
      <alignment horizontal="left" vertical="center" wrapText="1"/>
      <protection/>
    </xf>
    <xf numFmtId="179" fontId="3" fillId="3" borderId="25" xfId="0" applyNumberFormat="1" applyFont="1" applyFill="1" applyBorder="1" applyAlignment="1">
      <alignment horizontal="center" vertical="center" wrapText="1"/>
    </xf>
    <xf numFmtId="179" fontId="3" fillId="3" borderId="30" xfId="0" applyNumberFormat="1" applyFont="1" applyFill="1" applyBorder="1" applyAlignment="1">
      <alignment horizontal="center" vertical="center" wrapText="1"/>
    </xf>
    <xf numFmtId="179" fontId="3" fillId="3" borderId="32" xfId="0" applyNumberFormat="1" applyFont="1" applyFill="1" applyBorder="1" applyAlignment="1">
      <alignment horizontal="center" vertical="center" wrapText="1"/>
    </xf>
    <xf numFmtId="178" fontId="4" fillId="3" borderId="31" xfId="60" applyNumberFormat="1" applyFont="1" applyFill="1" applyBorder="1" applyAlignment="1">
      <alignment horizontal="center" vertical="top" wrapText="1"/>
    </xf>
    <xf numFmtId="178" fontId="4" fillId="3" borderId="33" xfId="60" applyNumberFormat="1" applyFont="1" applyFill="1" applyBorder="1" applyAlignment="1">
      <alignment horizontal="center" vertical="top" wrapText="1"/>
    </xf>
    <xf numFmtId="178" fontId="4" fillId="3" borderId="37" xfId="60" applyNumberFormat="1" applyFont="1" applyFill="1" applyBorder="1" applyAlignment="1">
      <alignment horizontal="center" vertical="top" wrapText="1"/>
    </xf>
    <xf numFmtId="181" fontId="3" fillId="24" borderId="30" xfId="0" applyNumberFormat="1" applyFont="1" applyFill="1" applyBorder="1" applyAlignment="1" applyProtection="1">
      <alignment horizontal="left" vertical="center" wrapText="1"/>
      <protection/>
    </xf>
    <xf numFmtId="181" fontId="3" fillId="24" borderId="32" xfId="0" applyNumberFormat="1" applyFont="1" applyFill="1" applyBorder="1" applyAlignment="1" applyProtection="1">
      <alignment horizontal="left" vertical="center" wrapText="1"/>
      <protection/>
    </xf>
    <xf numFmtId="49" fontId="3" fillId="24" borderId="25" xfId="0" applyNumberFormat="1" applyFont="1" applyFill="1" applyBorder="1" applyAlignment="1" applyProtection="1">
      <alignment vertical="center" wrapText="1"/>
      <protection/>
    </xf>
    <xf numFmtId="49" fontId="3" fillId="24" borderId="30" xfId="0" applyNumberFormat="1" applyFont="1" applyFill="1" applyBorder="1" applyAlignment="1" applyProtection="1">
      <alignment vertical="center" wrapText="1"/>
      <protection/>
    </xf>
    <xf numFmtId="49" fontId="3" fillId="24" borderId="32" xfId="0" applyNumberFormat="1" applyFont="1" applyFill="1" applyBorder="1" applyAlignment="1" applyProtection="1">
      <alignment vertical="center" wrapText="1"/>
      <protection/>
    </xf>
    <xf numFmtId="0" fontId="4" fillId="3" borderId="1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30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vertical="top" wrapText="1"/>
    </xf>
    <xf numFmtId="0" fontId="3" fillId="24" borderId="30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24"/>
  <sheetViews>
    <sheetView tabSelected="1" zoomScale="90" zoomScaleNormal="90" zoomScalePageLayoutView="0" workbookViewId="0" topLeftCell="A1">
      <selection activeCell="I1" sqref="I1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51" t="s">
        <v>0</v>
      </c>
      <c r="B1" s="251"/>
      <c r="C1" s="251"/>
      <c r="D1" s="251"/>
      <c r="E1" s="251"/>
      <c r="F1" s="251"/>
      <c r="G1" s="251"/>
      <c r="H1" s="251"/>
    </row>
    <row r="2" spans="1:8" ht="14.25">
      <c r="A2" s="252" t="s">
        <v>26</v>
      </c>
      <c r="B2" s="252"/>
      <c r="C2" s="252"/>
      <c r="D2" s="252"/>
      <c r="E2" s="252"/>
      <c r="F2" s="252"/>
      <c r="G2" s="252"/>
      <c r="H2" s="252"/>
    </row>
    <row r="3" spans="1:8" ht="12.75" customHeight="1" thickBot="1">
      <c r="A3" s="16"/>
      <c r="B3" s="16"/>
      <c r="C3" s="16"/>
      <c r="D3" s="16"/>
      <c r="E3" s="16"/>
      <c r="F3" s="16"/>
      <c r="G3" s="16"/>
      <c r="H3" s="16"/>
    </row>
    <row r="4" spans="1:8" ht="15" hidden="1" thickBot="1">
      <c r="A4" s="15"/>
      <c r="B4" s="15"/>
      <c r="C4" s="15"/>
      <c r="D4" s="15"/>
      <c r="E4" s="15"/>
      <c r="F4" s="15"/>
      <c r="G4" s="15"/>
      <c r="H4" s="15"/>
    </row>
    <row r="5" spans="1:8" ht="45.75" customHeight="1">
      <c r="A5" s="246" t="s">
        <v>1</v>
      </c>
      <c r="B5" s="247"/>
      <c r="C5" s="226" t="s">
        <v>186</v>
      </c>
      <c r="D5" s="226"/>
      <c r="E5" s="226"/>
      <c r="F5" s="226"/>
      <c r="G5" s="226"/>
      <c r="H5" s="227"/>
    </row>
    <row r="6" spans="1:8" ht="15">
      <c r="A6" s="55" t="s">
        <v>2</v>
      </c>
      <c r="B6" s="33"/>
      <c r="C6" s="56" t="s">
        <v>251</v>
      </c>
      <c r="D6" s="34"/>
      <c r="E6" s="34"/>
      <c r="F6" s="34"/>
      <c r="G6" s="35"/>
      <c r="H6" s="36"/>
    </row>
    <row r="7" spans="1:9" ht="18" customHeight="1" thickBot="1">
      <c r="A7" s="57" t="s">
        <v>3</v>
      </c>
      <c r="B7" s="37"/>
      <c r="C7" s="106" t="s">
        <v>40</v>
      </c>
      <c r="D7" s="38"/>
      <c r="E7" s="38"/>
      <c r="F7" s="38"/>
      <c r="G7" s="39"/>
      <c r="H7" s="107"/>
      <c r="I7" s="8"/>
    </row>
    <row r="8" spans="1:8" ht="102.75" thickBot="1">
      <c r="A8" s="17" t="s">
        <v>4</v>
      </c>
      <c r="B8" s="58" t="s">
        <v>5</v>
      </c>
      <c r="C8" s="58" t="s">
        <v>6</v>
      </c>
      <c r="D8" s="18" t="s">
        <v>7</v>
      </c>
      <c r="E8" s="18" t="s">
        <v>8</v>
      </c>
      <c r="F8" s="18" t="s">
        <v>9</v>
      </c>
      <c r="G8" s="58" t="s">
        <v>10</v>
      </c>
      <c r="H8" s="59" t="s">
        <v>11</v>
      </c>
    </row>
    <row r="9" spans="1:8" s="4" customFormat="1" ht="33.75" customHeight="1">
      <c r="A9" s="206">
        <v>1</v>
      </c>
      <c r="B9" s="203" t="s">
        <v>187</v>
      </c>
      <c r="C9" s="40" t="s">
        <v>12</v>
      </c>
      <c r="D9" s="41">
        <f aca="true" t="shared" si="0" ref="D9:F12">D13+D17</f>
        <v>0</v>
      </c>
      <c r="E9" s="41">
        <f t="shared" si="0"/>
        <v>0</v>
      </c>
      <c r="F9" s="41">
        <f t="shared" si="0"/>
        <v>0</v>
      </c>
      <c r="G9" s="142">
        <f>SUM(F9:F12)/SUM(D9:D12)</f>
        <v>0.4438736141006376</v>
      </c>
      <c r="H9" s="149"/>
    </row>
    <row r="10" spans="1:8" s="4" customFormat="1" ht="12.75">
      <c r="A10" s="207"/>
      <c r="B10" s="204"/>
      <c r="C10" s="42" t="s">
        <v>13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143"/>
      <c r="H10" s="150"/>
    </row>
    <row r="11" spans="1:8" s="4" customFormat="1" ht="21" customHeight="1">
      <c r="A11" s="207"/>
      <c r="B11" s="204"/>
      <c r="C11" s="42" t="s">
        <v>14</v>
      </c>
      <c r="D11" s="108">
        <f t="shared" si="0"/>
        <v>4924.6</v>
      </c>
      <c r="E11" s="43">
        <f t="shared" si="0"/>
        <v>2700</v>
      </c>
      <c r="F11" s="43">
        <f t="shared" si="0"/>
        <v>2185.9</v>
      </c>
      <c r="G11" s="143"/>
      <c r="H11" s="150"/>
    </row>
    <row r="12" spans="1:8" s="4" customFormat="1" ht="46.5" customHeight="1" thickBot="1">
      <c r="A12" s="208"/>
      <c r="B12" s="205"/>
      <c r="C12" s="46" t="s">
        <v>15</v>
      </c>
      <c r="D12" s="47">
        <f t="shared" si="0"/>
        <v>0</v>
      </c>
      <c r="E12" s="47">
        <f t="shared" si="0"/>
        <v>0</v>
      </c>
      <c r="F12" s="47">
        <f t="shared" si="0"/>
        <v>0</v>
      </c>
      <c r="G12" s="148"/>
      <c r="H12" s="151"/>
    </row>
    <row r="13" spans="1:8" s="5" customFormat="1" ht="21.75" customHeight="1">
      <c r="A13" s="137" t="s">
        <v>16</v>
      </c>
      <c r="B13" s="140" t="s">
        <v>188</v>
      </c>
      <c r="C13" s="19" t="s">
        <v>12</v>
      </c>
      <c r="D13" s="20">
        <v>0</v>
      </c>
      <c r="E13" s="20">
        <v>0</v>
      </c>
      <c r="F13" s="20">
        <v>0</v>
      </c>
      <c r="G13" s="130">
        <f>SUM(F13:F16)/SUM(D13:D16)</f>
        <v>0.45135246747883545</v>
      </c>
      <c r="H13" s="133"/>
    </row>
    <row r="14" spans="1:8" s="5" customFormat="1" ht="12.75">
      <c r="A14" s="138"/>
      <c r="B14" s="136"/>
      <c r="C14" s="21" t="s">
        <v>13</v>
      </c>
      <c r="D14" s="22">
        <v>0</v>
      </c>
      <c r="E14" s="22">
        <v>0</v>
      </c>
      <c r="F14" s="22">
        <v>0</v>
      </c>
      <c r="G14" s="131"/>
      <c r="H14" s="134"/>
    </row>
    <row r="15" spans="1:8" s="5" customFormat="1" ht="12.75">
      <c r="A15" s="138"/>
      <c r="B15" s="136"/>
      <c r="C15" s="21" t="s">
        <v>14</v>
      </c>
      <c r="D15" s="22">
        <v>4843</v>
      </c>
      <c r="E15" s="22">
        <v>2700</v>
      </c>
      <c r="F15" s="22">
        <v>2185.9</v>
      </c>
      <c r="G15" s="131"/>
      <c r="H15" s="134"/>
    </row>
    <row r="16" spans="1:8" s="5" customFormat="1" ht="27" customHeight="1" thickBot="1">
      <c r="A16" s="139"/>
      <c r="B16" s="135"/>
      <c r="C16" s="23" t="s">
        <v>15</v>
      </c>
      <c r="D16" s="24">
        <v>0</v>
      </c>
      <c r="E16" s="24">
        <v>0</v>
      </c>
      <c r="F16" s="24">
        <v>0</v>
      </c>
      <c r="G16" s="132"/>
      <c r="H16" s="141"/>
    </row>
    <row r="17" spans="1:8" s="5" customFormat="1" ht="12.75" customHeight="1">
      <c r="A17" s="137" t="s">
        <v>17</v>
      </c>
      <c r="B17" s="237" t="s">
        <v>189</v>
      </c>
      <c r="C17" s="109" t="s">
        <v>12</v>
      </c>
      <c r="D17" s="20">
        <v>0</v>
      </c>
      <c r="E17" s="20">
        <v>0</v>
      </c>
      <c r="F17" s="20">
        <v>0</v>
      </c>
      <c r="G17" s="130">
        <f>SUM(F17:F20)/SUM(D17:D20)</f>
        <v>0</v>
      </c>
      <c r="H17" s="243"/>
    </row>
    <row r="18" spans="1:8" s="5" customFormat="1" ht="12.75" customHeight="1">
      <c r="A18" s="138"/>
      <c r="B18" s="238"/>
      <c r="C18" s="110" t="s">
        <v>13</v>
      </c>
      <c r="D18" s="22">
        <v>0</v>
      </c>
      <c r="E18" s="22">
        <v>0</v>
      </c>
      <c r="F18" s="22">
        <v>0</v>
      </c>
      <c r="G18" s="131"/>
      <c r="H18" s="244"/>
    </row>
    <row r="19" spans="1:8" s="5" customFormat="1" ht="15.75" customHeight="1">
      <c r="A19" s="138"/>
      <c r="B19" s="238"/>
      <c r="C19" s="110" t="s">
        <v>14</v>
      </c>
      <c r="D19" s="111">
        <v>81.6</v>
      </c>
      <c r="E19" s="22">
        <v>0</v>
      </c>
      <c r="F19" s="22">
        <v>0</v>
      </c>
      <c r="G19" s="131"/>
      <c r="H19" s="244"/>
    </row>
    <row r="20" spans="1:8" s="5" customFormat="1" ht="51.75" customHeight="1" thickBot="1">
      <c r="A20" s="139"/>
      <c r="B20" s="239"/>
      <c r="C20" s="112" t="s">
        <v>15</v>
      </c>
      <c r="D20" s="24">
        <v>0</v>
      </c>
      <c r="E20" s="24">
        <v>0</v>
      </c>
      <c r="F20" s="24">
        <v>0</v>
      </c>
      <c r="G20" s="132"/>
      <c r="H20" s="245"/>
    </row>
    <row r="21" spans="1:8" s="4" customFormat="1" ht="12.75">
      <c r="A21" s="206" t="s">
        <v>19</v>
      </c>
      <c r="B21" s="203" t="s">
        <v>190</v>
      </c>
      <c r="C21" s="40" t="s">
        <v>12</v>
      </c>
      <c r="D21" s="41">
        <f aca="true" t="shared" si="1" ref="D21:F24">D25</f>
        <v>0</v>
      </c>
      <c r="E21" s="41">
        <f t="shared" si="1"/>
        <v>0</v>
      </c>
      <c r="F21" s="41">
        <f t="shared" si="1"/>
        <v>0</v>
      </c>
      <c r="G21" s="142">
        <f>SUM(F21:F24)/SUM(D21:D24)</f>
        <v>0.7138252148997135</v>
      </c>
      <c r="H21" s="149"/>
    </row>
    <row r="22" spans="1:8" s="4" customFormat="1" ht="12.75">
      <c r="A22" s="207"/>
      <c r="B22" s="204"/>
      <c r="C22" s="42" t="s">
        <v>13</v>
      </c>
      <c r="D22" s="43">
        <f t="shared" si="1"/>
        <v>0</v>
      </c>
      <c r="E22" s="43">
        <f t="shared" si="1"/>
        <v>0</v>
      </c>
      <c r="F22" s="43">
        <f t="shared" si="1"/>
        <v>0</v>
      </c>
      <c r="G22" s="143"/>
      <c r="H22" s="150"/>
    </row>
    <row r="23" spans="1:8" s="4" customFormat="1" ht="12.75">
      <c r="A23" s="207"/>
      <c r="B23" s="204"/>
      <c r="C23" s="42" t="s">
        <v>14</v>
      </c>
      <c r="D23" s="43">
        <f t="shared" si="1"/>
        <v>558.4</v>
      </c>
      <c r="E23" s="43">
        <f t="shared" si="1"/>
        <v>398.6</v>
      </c>
      <c r="F23" s="43">
        <f t="shared" si="1"/>
        <v>398.6</v>
      </c>
      <c r="G23" s="143"/>
      <c r="H23" s="150"/>
    </row>
    <row r="24" spans="1:8" s="4" customFormat="1" ht="57" customHeight="1" thickBot="1">
      <c r="A24" s="208"/>
      <c r="B24" s="205"/>
      <c r="C24" s="46" t="s">
        <v>15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148"/>
      <c r="H24" s="151"/>
    </row>
    <row r="25" spans="1:8" ht="30" customHeight="1">
      <c r="A25" s="138" t="s">
        <v>20</v>
      </c>
      <c r="B25" s="237" t="s">
        <v>191</v>
      </c>
      <c r="C25" s="25" t="s">
        <v>12</v>
      </c>
      <c r="D25" s="26">
        <v>0</v>
      </c>
      <c r="E25" s="26">
        <v>0</v>
      </c>
      <c r="F25" s="26">
        <v>0</v>
      </c>
      <c r="G25" s="130">
        <f>SUM(F25:F28)/SUM(D25:D28)</f>
        <v>0.7138252148997135</v>
      </c>
      <c r="H25" s="133"/>
    </row>
    <row r="26" spans="1:8" ht="25.5" customHeight="1">
      <c r="A26" s="138"/>
      <c r="B26" s="238"/>
      <c r="C26" s="21" t="s">
        <v>13</v>
      </c>
      <c r="D26" s="22">
        <v>0</v>
      </c>
      <c r="E26" s="22">
        <v>0</v>
      </c>
      <c r="F26" s="22">
        <v>0</v>
      </c>
      <c r="G26" s="131"/>
      <c r="H26" s="134"/>
    </row>
    <row r="27" spans="1:8" ht="26.25" customHeight="1">
      <c r="A27" s="138"/>
      <c r="B27" s="238"/>
      <c r="C27" s="21" t="s">
        <v>14</v>
      </c>
      <c r="D27" s="22">
        <v>558.4</v>
      </c>
      <c r="E27" s="22">
        <v>398.6</v>
      </c>
      <c r="F27" s="22">
        <v>398.6</v>
      </c>
      <c r="G27" s="131"/>
      <c r="H27" s="134"/>
    </row>
    <row r="28" spans="1:8" ht="32.25" customHeight="1" thickBot="1">
      <c r="A28" s="139"/>
      <c r="B28" s="239"/>
      <c r="C28" s="23" t="s">
        <v>15</v>
      </c>
      <c r="D28" s="24">
        <v>0</v>
      </c>
      <c r="E28" s="24">
        <v>0</v>
      </c>
      <c r="F28" s="24">
        <v>0</v>
      </c>
      <c r="G28" s="132"/>
      <c r="H28" s="141"/>
    </row>
    <row r="29" spans="1:8" s="4" customFormat="1" ht="12.75">
      <c r="A29" s="137" t="s">
        <v>21</v>
      </c>
      <c r="B29" s="140" t="s">
        <v>192</v>
      </c>
      <c r="C29" s="19" t="s">
        <v>12</v>
      </c>
      <c r="D29" s="20">
        <v>0</v>
      </c>
      <c r="E29" s="20">
        <v>0</v>
      </c>
      <c r="F29" s="20">
        <v>0</v>
      </c>
      <c r="G29" s="224">
        <v>0</v>
      </c>
      <c r="H29" s="133"/>
    </row>
    <row r="30" spans="1:8" s="4" customFormat="1" ht="12.75">
      <c r="A30" s="138"/>
      <c r="B30" s="136"/>
      <c r="C30" s="21" t="s">
        <v>13</v>
      </c>
      <c r="D30" s="22">
        <v>0</v>
      </c>
      <c r="E30" s="22">
        <v>0</v>
      </c>
      <c r="F30" s="22">
        <v>0</v>
      </c>
      <c r="G30" s="166"/>
      <c r="H30" s="134"/>
    </row>
    <row r="31" spans="1:8" s="4" customFormat="1" ht="12.75">
      <c r="A31" s="138"/>
      <c r="B31" s="136"/>
      <c r="C31" s="21" t="s">
        <v>14</v>
      </c>
      <c r="D31" s="22">
        <v>0</v>
      </c>
      <c r="E31" s="22">
        <v>0</v>
      </c>
      <c r="F31" s="22">
        <v>0</v>
      </c>
      <c r="G31" s="166"/>
      <c r="H31" s="134"/>
    </row>
    <row r="32" spans="1:8" s="4" customFormat="1" ht="33.75" customHeight="1" thickBot="1">
      <c r="A32" s="139"/>
      <c r="B32" s="135"/>
      <c r="C32" s="23" t="s">
        <v>15</v>
      </c>
      <c r="D32" s="24">
        <v>0</v>
      </c>
      <c r="E32" s="24">
        <v>0</v>
      </c>
      <c r="F32" s="24">
        <v>0</v>
      </c>
      <c r="G32" s="225"/>
      <c r="H32" s="141"/>
    </row>
    <row r="33" spans="1:8" s="4" customFormat="1" ht="12.75">
      <c r="A33" s="206" t="s">
        <v>22</v>
      </c>
      <c r="B33" s="203" t="s">
        <v>193</v>
      </c>
      <c r="C33" s="40" t="s">
        <v>12</v>
      </c>
      <c r="D33" s="41">
        <f aca="true" t="shared" si="2" ref="D33:F36">D37</f>
        <v>0</v>
      </c>
      <c r="E33" s="41">
        <f t="shared" si="2"/>
        <v>0</v>
      </c>
      <c r="F33" s="41">
        <f t="shared" si="2"/>
        <v>0</v>
      </c>
      <c r="G33" s="142">
        <f>SUM(F33:F36)/SUM(D33:D36)</f>
        <v>0.5966492602262837</v>
      </c>
      <c r="H33" s="149"/>
    </row>
    <row r="34" spans="1:8" s="4" customFormat="1" ht="12.75">
      <c r="A34" s="207"/>
      <c r="B34" s="204"/>
      <c r="C34" s="42" t="s">
        <v>13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143"/>
      <c r="H34" s="150"/>
    </row>
    <row r="35" spans="1:8" s="4" customFormat="1" ht="12.75">
      <c r="A35" s="207"/>
      <c r="B35" s="204"/>
      <c r="C35" s="42" t="s">
        <v>14</v>
      </c>
      <c r="D35" s="43">
        <f t="shared" si="2"/>
        <v>2298</v>
      </c>
      <c r="E35" s="43">
        <f t="shared" si="2"/>
        <v>1472</v>
      </c>
      <c r="F35" s="43">
        <f t="shared" si="2"/>
        <v>1371.1</v>
      </c>
      <c r="G35" s="143"/>
      <c r="H35" s="150"/>
    </row>
    <row r="36" spans="1:8" s="4" customFormat="1" ht="21" customHeight="1" thickBot="1">
      <c r="A36" s="208"/>
      <c r="B36" s="205"/>
      <c r="C36" s="46" t="s">
        <v>15</v>
      </c>
      <c r="D36" s="47">
        <f t="shared" si="2"/>
        <v>0</v>
      </c>
      <c r="E36" s="47">
        <f t="shared" si="2"/>
        <v>0</v>
      </c>
      <c r="F36" s="47">
        <f t="shared" si="2"/>
        <v>0</v>
      </c>
      <c r="G36" s="148"/>
      <c r="H36" s="151"/>
    </row>
    <row r="37" spans="1:8" s="4" customFormat="1" ht="12.75">
      <c r="A37" s="137" t="s">
        <v>23</v>
      </c>
      <c r="B37" s="140" t="s">
        <v>194</v>
      </c>
      <c r="C37" s="19" t="s">
        <v>12</v>
      </c>
      <c r="D37" s="20">
        <f aca="true" t="shared" si="3" ref="D37:F38">D49</f>
        <v>0</v>
      </c>
      <c r="E37" s="20">
        <f t="shared" si="3"/>
        <v>0</v>
      </c>
      <c r="F37" s="20">
        <f t="shared" si="3"/>
        <v>0</v>
      </c>
      <c r="G37" s="224">
        <f>SUM(F37:F40)/SUM(D37:D40)</f>
        <v>0.5966492602262837</v>
      </c>
      <c r="H37" s="133"/>
    </row>
    <row r="38" spans="1:8" s="4" customFormat="1" ht="12.75">
      <c r="A38" s="138"/>
      <c r="B38" s="136"/>
      <c r="C38" s="21" t="s">
        <v>13</v>
      </c>
      <c r="D38" s="22">
        <f t="shared" si="3"/>
        <v>0</v>
      </c>
      <c r="E38" s="22">
        <f t="shared" si="3"/>
        <v>0</v>
      </c>
      <c r="F38" s="22">
        <f t="shared" si="3"/>
        <v>0</v>
      </c>
      <c r="G38" s="166"/>
      <c r="H38" s="134"/>
    </row>
    <row r="39" spans="1:8" s="4" customFormat="1" ht="12.75">
      <c r="A39" s="138"/>
      <c r="B39" s="136"/>
      <c r="C39" s="21" t="s">
        <v>14</v>
      </c>
      <c r="D39" s="22">
        <v>2298</v>
      </c>
      <c r="E39" s="22">
        <v>1472</v>
      </c>
      <c r="F39" s="22">
        <v>1371.1</v>
      </c>
      <c r="G39" s="166"/>
      <c r="H39" s="134"/>
    </row>
    <row r="40" spans="1:8" s="4" customFormat="1" ht="27" customHeight="1" thickBot="1">
      <c r="A40" s="139"/>
      <c r="B40" s="135"/>
      <c r="C40" s="23" t="s">
        <v>15</v>
      </c>
      <c r="D40" s="24"/>
      <c r="E40" s="24"/>
      <c r="F40" s="24"/>
      <c r="G40" s="225"/>
      <c r="H40" s="141"/>
    </row>
    <row r="41" spans="1:8" s="4" customFormat="1" ht="12.75">
      <c r="A41" s="137" t="s">
        <v>24</v>
      </c>
      <c r="B41" s="140" t="s">
        <v>249</v>
      </c>
      <c r="C41" s="19" t="s">
        <v>12</v>
      </c>
      <c r="D41" s="20">
        <f>D53</f>
        <v>0</v>
      </c>
      <c r="E41" s="20">
        <f>E53</f>
        <v>0</v>
      </c>
      <c r="F41" s="20">
        <f>F53</f>
        <v>0</v>
      </c>
      <c r="G41" s="224">
        <v>0</v>
      </c>
      <c r="H41" s="133"/>
    </row>
    <row r="42" spans="1:8" s="4" customFormat="1" ht="12.75">
      <c r="A42" s="138"/>
      <c r="B42" s="136"/>
      <c r="C42" s="21" t="s">
        <v>13</v>
      </c>
      <c r="D42" s="22">
        <v>0</v>
      </c>
      <c r="E42" s="22">
        <v>0</v>
      </c>
      <c r="F42" s="22">
        <v>0</v>
      </c>
      <c r="G42" s="166"/>
      <c r="H42" s="134"/>
    </row>
    <row r="43" spans="1:8" s="4" customFormat="1" ht="12.75">
      <c r="A43" s="138"/>
      <c r="B43" s="136"/>
      <c r="C43" s="21" t="s">
        <v>14</v>
      </c>
      <c r="D43" s="22">
        <v>0</v>
      </c>
      <c r="E43" s="22">
        <v>0</v>
      </c>
      <c r="F43" s="22">
        <v>0</v>
      </c>
      <c r="G43" s="166"/>
      <c r="H43" s="134"/>
    </row>
    <row r="44" spans="1:8" s="4" customFormat="1" ht="27" customHeight="1" thickBot="1">
      <c r="A44" s="139"/>
      <c r="B44" s="135"/>
      <c r="C44" s="23" t="s">
        <v>15</v>
      </c>
      <c r="D44" s="24">
        <v>0</v>
      </c>
      <c r="E44" s="24">
        <v>0</v>
      </c>
      <c r="F44" s="24">
        <v>0</v>
      </c>
      <c r="G44" s="225"/>
      <c r="H44" s="141"/>
    </row>
    <row r="45" spans="1:8" ht="12.75">
      <c r="A45" s="221" t="s">
        <v>25</v>
      </c>
      <c r="B45" s="181" t="s">
        <v>18</v>
      </c>
      <c r="C45" s="48" t="s">
        <v>12</v>
      </c>
      <c r="D45" s="49">
        <f aca="true" t="shared" si="4" ref="D45:F48">D10+D22+D34</f>
        <v>0</v>
      </c>
      <c r="E45" s="49">
        <f t="shared" si="4"/>
        <v>0</v>
      </c>
      <c r="F45" s="49">
        <f t="shared" si="4"/>
        <v>0</v>
      </c>
      <c r="G45" s="184">
        <f>SUM(F45:F48)/SUM(D45:D48)</f>
        <v>0.5083665338645418</v>
      </c>
      <c r="H45" s="185"/>
    </row>
    <row r="46" spans="1:8" ht="12.75">
      <c r="A46" s="222"/>
      <c r="B46" s="182"/>
      <c r="C46" s="50" t="s">
        <v>13</v>
      </c>
      <c r="D46" s="65">
        <f t="shared" si="4"/>
        <v>7781</v>
      </c>
      <c r="E46" s="65">
        <f t="shared" si="4"/>
        <v>4570.6</v>
      </c>
      <c r="F46" s="65">
        <f t="shared" si="4"/>
        <v>3955.6</v>
      </c>
      <c r="G46" s="162"/>
      <c r="H46" s="186"/>
    </row>
    <row r="47" spans="1:8" ht="12.75">
      <c r="A47" s="222"/>
      <c r="B47" s="182"/>
      <c r="C47" s="50" t="s">
        <v>14</v>
      </c>
      <c r="D47" s="65">
        <f t="shared" si="4"/>
        <v>0</v>
      </c>
      <c r="E47" s="65">
        <f t="shared" si="4"/>
        <v>0</v>
      </c>
      <c r="F47" s="65">
        <f t="shared" si="4"/>
        <v>0</v>
      </c>
      <c r="G47" s="162"/>
      <c r="H47" s="186"/>
    </row>
    <row r="48" spans="1:8" ht="13.5" thickBot="1">
      <c r="A48" s="223"/>
      <c r="B48" s="183"/>
      <c r="C48" s="51" t="s">
        <v>15</v>
      </c>
      <c r="D48" s="113">
        <f t="shared" si="4"/>
        <v>0</v>
      </c>
      <c r="E48" s="113">
        <f t="shared" si="4"/>
        <v>0</v>
      </c>
      <c r="F48" s="113">
        <f t="shared" si="4"/>
        <v>0</v>
      </c>
      <c r="G48" s="163"/>
      <c r="H48" s="187"/>
    </row>
    <row r="49" spans="1:8" ht="36" customHeight="1">
      <c r="A49" s="219" t="s">
        <v>1</v>
      </c>
      <c r="B49" s="220"/>
      <c r="C49" s="228" t="s">
        <v>57</v>
      </c>
      <c r="D49" s="228"/>
      <c r="E49" s="228"/>
      <c r="F49" s="228"/>
      <c r="G49" s="228"/>
      <c r="H49" s="229"/>
    </row>
    <row r="50" spans="1:8" ht="14.25" customHeight="1">
      <c r="A50" s="69" t="s">
        <v>2</v>
      </c>
      <c r="B50" s="33"/>
      <c r="C50" s="70" t="s">
        <v>250</v>
      </c>
      <c r="D50" s="34"/>
      <c r="E50" s="34"/>
      <c r="F50" s="34"/>
      <c r="G50" s="35"/>
      <c r="H50" s="36"/>
    </row>
    <row r="51" spans="1:8" ht="17.25" customHeight="1" thickBot="1">
      <c r="A51" s="71" t="s">
        <v>3</v>
      </c>
      <c r="B51" s="37"/>
      <c r="C51" s="72" t="s">
        <v>27</v>
      </c>
      <c r="D51" s="38"/>
      <c r="E51" s="38"/>
      <c r="F51" s="38"/>
      <c r="G51" s="39"/>
      <c r="H51" s="73"/>
    </row>
    <row r="52" spans="1:8" ht="102.75" thickBot="1">
      <c r="A52" s="17" t="s">
        <v>4</v>
      </c>
      <c r="B52" s="74" t="s">
        <v>113</v>
      </c>
      <c r="C52" s="75" t="s">
        <v>6</v>
      </c>
      <c r="D52" s="18" t="s">
        <v>7</v>
      </c>
      <c r="E52" s="18" t="s">
        <v>8</v>
      </c>
      <c r="F52" s="18" t="s">
        <v>9</v>
      </c>
      <c r="G52" s="76" t="s">
        <v>10</v>
      </c>
      <c r="H52" s="96" t="s">
        <v>11</v>
      </c>
    </row>
    <row r="53" spans="1:8" s="5" customFormat="1" ht="12.75" customHeight="1">
      <c r="A53" s="216" t="s">
        <v>56</v>
      </c>
      <c r="B53" s="212" t="s">
        <v>59</v>
      </c>
      <c r="C53" s="40" t="s">
        <v>12</v>
      </c>
      <c r="D53" s="41">
        <v>0</v>
      </c>
      <c r="E53" s="41">
        <v>0</v>
      </c>
      <c r="F53" s="77">
        <v>0</v>
      </c>
      <c r="G53" s="142">
        <f>SUM(F53:F56)/SUM(D53:D56)</f>
        <v>0.9924653233632056</v>
      </c>
      <c r="H53" s="149"/>
    </row>
    <row r="54" spans="1:8" s="5" customFormat="1" ht="12.75">
      <c r="A54" s="217"/>
      <c r="B54" s="213"/>
      <c r="C54" s="42" t="s">
        <v>13</v>
      </c>
      <c r="D54" s="43">
        <f aca="true" t="shared" si="5" ref="D54:F55">D59</f>
        <v>3118.4</v>
      </c>
      <c r="E54" s="43">
        <f t="shared" si="5"/>
        <v>3094.9</v>
      </c>
      <c r="F54" s="78">
        <f t="shared" si="5"/>
        <v>3094.9</v>
      </c>
      <c r="G54" s="143"/>
      <c r="H54" s="150"/>
    </row>
    <row r="55" spans="1:8" s="5" customFormat="1" ht="12.75">
      <c r="A55" s="217"/>
      <c r="B55" s="213"/>
      <c r="C55" s="42" t="s">
        <v>14</v>
      </c>
      <c r="D55" s="43">
        <f t="shared" si="5"/>
        <v>385.4</v>
      </c>
      <c r="E55" s="43">
        <f t="shared" si="5"/>
        <v>382.5</v>
      </c>
      <c r="F55" s="78">
        <f t="shared" si="5"/>
        <v>382.5</v>
      </c>
      <c r="G55" s="143"/>
      <c r="H55" s="150"/>
    </row>
    <row r="56" spans="1:8" s="5" customFormat="1" ht="18" customHeight="1">
      <c r="A56" s="217"/>
      <c r="B56" s="213"/>
      <c r="C56" s="42" t="s">
        <v>15</v>
      </c>
      <c r="D56" s="45">
        <v>0</v>
      </c>
      <c r="E56" s="45">
        <v>0</v>
      </c>
      <c r="F56" s="79">
        <v>0</v>
      </c>
      <c r="G56" s="143"/>
      <c r="H56" s="150"/>
    </row>
    <row r="57" spans="1:8" s="5" customFormat="1" ht="18" customHeight="1" thickBot="1">
      <c r="A57" s="218"/>
      <c r="B57" s="259"/>
      <c r="C57" s="80" t="s">
        <v>58</v>
      </c>
      <c r="D57" s="81">
        <f>D62</f>
        <v>3503.8</v>
      </c>
      <c r="E57" s="47">
        <f>E62</f>
        <v>3477.4</v>
      </c>
      <c r="F57" s="47">
        <f>F62</f>
        <v>3477.4</v>
      </c>
      <c r="G57" s="148"/>
      <c r="H57" s="151"/>
    </row>
    <row r="58" spans="1:8" s="5" customFormat="1" ht="20.25" customHeight="1">
      <c r="A58" s="138" t="s">
        <v>16</v>
      </c>
      <c r="B58" s="136" t="s">
        <v>60</v>
      </c>
      <c r="C58" s="25" t="s">
        <v>12</v>
      </c>
      <c r="D58" s="26">
        <v>0</v>
      </c>
      <c r="E58" s="26">
        <v>0</v>
      </c>
      <c r="F58" s="26">
        <v>0</v>
      </c>
      <c r="G58" s="166">
        <f>SUM(F58:F62)/SUM(D58:D62)</f>
        <v>0.9924653233632056</v>
      </c>
      <c r="H58" s="134"/>
    </row>
    <row r="59" spans="1:8" s="5" customFormat="1" ht="12.75">
      <c r="A59" s="138"/>
      <c r="B59" s="136"/>
      <c r="C59" s="21" t="s">
        <v>13</v>
      </c>
      <c r="D59" s="22">
        <v>3118.4</v>
      </c>
      <c r="E59" s="22">
        <v>3094.9</v>
      </c>
      <c r="F59" s="22">
        <v>3094.9</v>
      </c>
      <c r="G59" s="166"/>
      <c r="H59" s="134"/>
    </row>
    <row r="60" spans="1:8" s="5" customFormat="1" ht="12.75">
      <c r="A60" s="138"/>
      <c r="B60" s="136"/>
      <c r="C60" s="21" t="s">
        <v>14</v>
      </c>
      <c r="D60" s="22">
        <v>385.4</v>
      </c>
      <c r="E60" s="22">
        <v>382.5</v>
      </c>
      <c r="F60" s="22">
        <v>382.5</v>
      </c>
      <c r="G60" s="166"/>
      <c r="H60" s="134"/>
    </row>
    <row r="61" spans="1:8" s="5" customFormat="1" ht="12.75">
      <c r="A61" s="138"/>
      <c r="B61" s="136"/>
      <c r="C61" s="82" t="s">
        <v>15</v>
      </c>
      <c r="D61" s="83">
        <v>0</v>
      </c>
      <c r="E61" s="83">
        <v>0</v>
      </c>
      <c r="F61" s="83">
        <v>0</v>
      </c>
      <c r="G61" s="166"/>
      <c r="H61" s="134"/>
    </row>
    <row r="62" spans="1:16" s="5" customFormat="1" ht="41.25" customHeight="1" thickBot="1">
      <c r="A62" s="139"/>
      <c r="B62" s="135"/>
      <c r="C62" s="23" t="s">
        <v>58</v>
      </c>
      <c r="D62" s="24">
        <f>SUM(D58:D61)</f>
        <v>3503.8</v>
      </c>
      <c r="E62" s="24">
        <f>SUM(E58:E61)</f>
        <v>3477.4</v>
      </c>
      <c r="F62" s="24">
        <f>SUM(F58:F61)</f>
        <v>3477.4</v>
      </c>
      <c r="G62" s="225"/>
      <c r="H62" s="141"/>
      <c r="P62" s="27"/>
    </row>
    <row r="63" spans="1:8" s="4" customFormat="1" ht="12.75" customHeight="1">
      <c r="A63" s="209" t="s">
        <v>17</v>
      </c>
      <c r="B63" s="212" t="s">
        <v>114</v>
      </c>
      <c r="C63" s="40" t="s">
        <v>12</v>
      </c>
      <c r="D63" s="41">
        <f>D68+D78+D83</f>
        <v>0</v>
      </c>
      <c r="E63" s="41">
        <f>E68+E78+E83</f>
        <v>0</v>
      </c>
      <c r="F63" s="41">
        <f>F68+F78+F83</f>
        <v>0</v>
      </c>
      <c r="G63" s="142">
        <f>SUM(F63:F67)/SUM(D63:D67)</f>
        <v>0.017251038852982337</v>
      </c>
      <c r="H63" s="145"/>
    </row>
    <row r="64" spans="1:8" s="4" customFormat="1" ht="12.75">
      <c r="A64" s="210"/>
      <c r="B64" s="213"/>
      <c r="C64" s="42" t="s">
        <v>13</v>
      </c>
      <c r="D64" s="43">
        <f aca="true" t="shared" si="6" ref="D64:F65">D69</f>
        <v>74662.6</v>
      </c>
      <c r="E64" s="43">
        <f t="shared" si="6"/>
        <v>1288</v>
      </c>
      <c r="F64" s="43">
        <f t="shared" si="6"/>
        <v>1288</v>
      </c>
      <c r="G64" s="143"/>
      <c r="H64" s="146"/>
    </row>
    <row r="65" spans="1:8" s="4" customFormat="1" ht="12.75">
      <c r="A65" s="210"/>
      <c r="B65" s="213"/>
      <c r="C65" s="42" t="s">
        <v>14</v>
      </c>
      <c r="D65" s="43">
        <f t="shared" si="6"/>
        <v>9228</v>
      </c>
      <c r="E65" s="43">
        <f t="shared" si="6"/>
        <v>159.2</v>
      </c>
      <c r="F65" s="43">
        <f t="shared" si="6"/>
        <v>159.2</v>
      </c>
      <c r="G65" s="143"/>
      <c r="H65" s="146"/>
    </row>
    <row r="66" spans="1:8" s="4" customFormat="1" ht="12.75">
      <c r="A66" s="210"/>
      <c r="B66" s="213"/>
      <c r="C66" s="44" t="s">
        <v>15</v>
      </c>
      <c r="D66" s="45">
        <f>D72+D81+D87</f>
        <v>83890.6</v>
      </c>
      <c r="E66" s="45">
        <f>E72+E81+E87</f>
        <v>1447.2</v>
      </c>
      <c r="F66" s="45">
        <f>F72+F81+F87</f>
        <v>1447.2</v>
      </c>
      <c r="G66" s="143"/>
      <c r="H66" s="146"/>
    </row>
    <row r="67" spans="1:8" s="4" customFormat="1" ht="23.25" customHeight="1">
      <c r="A67" s="211"/>
      <c r="B67" s="214"/>
      <c r="C67" s="85" t="s">
        <v>58</v>
      </c>
      <c r="D67" s="43">
        <f>SUM(D63:D66)</f>
        <v>167781.2</v>
      </c>
      <c r="E67" s="43">
        <f>SUM(E63:E66)</f>
        <v>2894.4</v>
      </c>
      <c r="F67" s="43">
        <f>SUM(F63:F66)</f>
        <v>2894.4</v>
      </c>
      <c r="G67" s="144"/>
      <c r="H67" s="147"/>
    </row>
    <row r="68" spans="1:8" ht="23.25" customHeight="1">
      <c r="A68" s="138" t="s">
        <v>19</v>
      </c>
      <c r="B68" s="136" t="s">
        <v>115</v>
      </c>
      <c r="C68" s="25" t="s">
        <v>12</v>
      </c>
      <c r="D68" s="26">
        <v>0</v>
      </c>
      <c r="E68" s="26">
        <v>0</v>
      </c>
      <c r="F68" s="26">
        <v>0</v>
      </c>
      <c r="G68" s="166">
        <f>SUM(F68:F72)/SUM(D68:D72)</f>
        <v>0.017251038852982337</v>
      </c>
      <c r="H68" s="134"/>
    </row>
    <row r="69" spans="1:8" ht="15.75" customHeight="1">
      <c r="A69" s="138"/>
      <c r="B69" s="136"/>
      <c r="C69" s="21" t="s">
        <v>13</v>
      </c>
      <c r="D69" s="22">
        <v>74662.6</v>
      </c>
      <c r="E69" s="22">
        <v>1288</v>
      </c>
      <c r="F69" s="22">
        <v>1288</v>
      </c>
      <c r="G69" s="166"/>
      <c r="H69" s="134"/>
    </row>
    <row r="70" spans="1:8" ht="16.5" customHeight="1">
      <c r="A70" s="138"/>
      <c r="B70" s="136"/>
      <c r="C70" s="21" t="s">
        <v>14</v>
      </c>
      <c r="D70" s="22">
        <v>9228</v>
      </c>
      <c r="E70" s="22">
        <v>159.2</v>
      </c>
      <c r="F70" s="22">
        <v>159.2</v>
      </c>
      <c r="G70" s="166"/>
      <c r="H70" s="134"/>
    </row>
    <row r="71" spans="1:8" ht="16.5" customHeight="1">
      <c r="A71" s="138"/>
      <c r="B71" s="136"/>
      <c r="C71" s="82" t="s">
        <v>116</v>
      </c>
      <c r="D71" s="83">
        <v>0</v>
      </c>
      <c r="E71" s="83">
        <v>0</v>
      </c>
      <c r="F71" s="83">
        <v>0</v>
      </c>
      <c r="G71" s="166"/>
      <c r="H71" s="134"/>
    </row>
    <row r="72" spans="1:8" ht="15" customHeight="1" thickBot="1">
      <c r="A72" s="139"/>
      <c r="B72" s="135"/>
      <c r="C72" s="23" t="s">
        <v>58</v>
      </c>
      <c r="D72" s="24">
        <f>SUM(D68:D71)</f>
        <v>83890.6</v>
      </c>
      <c r="E72" s="24">
        <f>SUM(E68:E71)</f>
        <v>1447.2</v>
      </c>
      <c r="F72" s="24">
        <f>SUM(F68:F71)</f>
        <v>1447.2</v>
      </c>
      <c r="G72" s="225"/>
      <c r="H72" s="141"/>
    </row>
    <row r="73" spans="1:8" ht="12.75" customHeight="1">
      <c r="A73" s="206" t="s">
        <v>20</v>
      </c>
      <c r="B73" s="145" t="s">
        <v>61</v>
      </c>
      <c r="C73" s="40" t="s">
        <v>12</v>
      </c>
      <c r="D73" s="41">
        <v>0</v>
      </c>
      <c r="E73" s="41">
        <v>0</v>
      </c>
      <c r="F73" s="41">
        <v>0</v>
      </c>
      <c r="G73" s="142">
        <f>SUM(F73:F76)/SUM(D73:D76)</f>
        <v>0.026659018021574703</v>
      </c>
      <c r="H73" s="149"/>
    </row>
    <row r="74" spans="1:8" ht="12.75">
      <c r="A74" s="207"/>
      <c r="B74" s="146"/>
      <c r="C74" s="42" t="s">
        <v>13</v>
      </c>
      <c r="D74" s="43">
        <f aca="true" t="shared" si="7" ref="D74:F75">D79+D89</f>
        <v>126170.8</v>
      </c>
      <c r="E74" s="43">
        <f t="shared" si="7"/>
        <v>3263.4</v>
      </c>
      <c r="F74" s="43">
        <f t="shared" si="7"/>
        <v>3263.4</v>
      </c>
      <c r="G74" s="143"/>
      <c r="H74" s="150"/>
    </row>
    <row r="75" spans="1:8" ht="12.75">
      <c r="A75" s="207"/>
      <c r="B75" s="146"/>
      <c r="C75" s="42" t="s">
        <v>14</v>
      </c>
      <c r="D75" s="43">
        <f t="shared" si="7"/>
        <v>11369.9</v>
      </c>
      <c r="E75" s="43">
        <f t="shared" si="7"/>
        <v>403.3</v>
      </c>
      <c r="F75" s="43">
        <f t="shared" si="7"/>
        <v>403.3</v>
      </c>
      <c r="G75" s="143"/>
      <c r="H75" s="150"/>
    </row>
    <row r="76" spans="1:8" ht="12.75" customHeight="1">
      <c r="A76" s="207"/>
      <c r="B76" s="146"/>
      <c r="C76" s="42" t="s">
        <v>15</v>
      </c>
      <c r="D76" s="43">
        <v>0</v>
      </c>
      <c r="E76" s="43">
        <v>0</v>
      </c>
      <c r="F76" s="43">
        <v>0</v>
      </c>
      <c r="G76" s="143"/>
      <c r="H76" s="150"/>
    </row>
    <row r="77" spans="1:8" ht="12.75" customHeight="1" thickBot="1">
      <c r="A77" s="208"/>
      <c r="B77" s="215"/>
      <c r="C77" s="97" t="s">
        <v>58</v>
      </c>
      <c r="D77" s="86">
        <f>D73+D74+D75+D76</f>
        <v>137540.7</v>
      </c>
      <c r="E77" s="86">
        <f>E73+E74+E75+E76</f>
        <v>3666.7000000000003</v>
      </c>
      <c r="F77" s="86">
        <f>F73+F74+F75+F76</f>
        <v>3666.7000000000003</v>
      </c>
      <c r="G77" s="148"/>
      <c r="H77" s="151"/>
    </row>
    <row r="78" spans="1:8" ht="12.75" customHeight="1">
      <c r="A78" s="206" t="s">
        <v>21</v>
      </c>
      <c r="B78" s="212" t="s">
        <v>62</v>
      </c>
      <c r="C78" s="40" t="s">
        <v>12</v>
      </c>
      <c r="D78" s="41">
        <v>0</v>
      </c>
      <c r="E78" s="41">
        <v>0</v>
      </c>
      <c r="F78" s="41">
        <v>0</v>
      </c>
      <c r="G78" s="142">
        <f>SUM(F78:F81)/SUM(D78:D81)</f>
        <v>0.3000032727332232</v>
      </c>
      <c r="H78" s="149"/>
    </row>
    <row r="79" spans="1:8" ht="12.75">
      <c r="A79" s="207"/>
      <c r="B79" s="213"/>
      <c r="C79" s="42" t="s">
        <v>13</v>
      </c>
      <c r="D79" s="43">
        <f aca="true" t="shared" si="8" ref="D79:F80">D84</f>
        <v>10877.8</v>
      </c>
      <c r="E79" s="43">
        <f t="shared" si="8"/>
        <v>3263.4</v>
      </c>
      <c r="F79" s="43">
        <f t="shared" si="8"/>
        <v>3263.4</v>
      </c>
      <c r="G79" s="143"/>
      <c r="H79" s="150"/>
    </row>
    <row r="80" spans="1:8" ht="12.75">
      <c r="A80" s="207"/>
      <c r="B80" s="213"/>
      <c r="C80" s="42" t="s">
        <v>14</v>
      </c>
      <c r="D80" s="43">
        <f t="shared" si="8"/>
        <v>1344.4</v>
      </c>
      <c r="E80" s="43">
        <f t="shared" si="8"/>
        <v>403.3</v>
      </c>
      <c r="F80" s="43">
        <f t="shared" si="8"/>
        <v>403.3</v>
      </c>
      <c r="G80" s="143"/>
      <c r="H80" s="150"/>
    </row>
    <row r="81" spans="1:8" ht="12.75" customHeight="1">
      <c r="A81" s="207"/>
      <c r="B81" s="213"/>
      <c r="C81" s="42" t="s">
        <v>15</v>
      </c>
      <c r="D81" s="43">
        <v>0</v>
      </c>
      <c r="E81" s="43">
        <v>0</v>
      </c>
      <c r="F81" s="43">
        <v>0</v>
      </c>
      <c r="G81" s="143"/>
      <c r="H81" s="150"/>
    </row>
    <row r="82" spans="1:11" ht="19.5" customHeight="1" thickBot="1">
      <c r="A82" s="208"/>
      <c r="B82" s="259"/>
      <c r="C82" s="97" t="s">
        <v>58</v>
      </c>
      <c r="D82" s="86">
        <f>SUM(D78:D81)</f>
        <v>12222.199999999999</v>
      </c>
      <c r="E82" s="86">
        <f>SUM(E78:E81)</f>
        <v>3666.7000000000003</v>
      </c>
      <c r="F82" s="86">
        <f>SUM(F78:F81)</f>
        <v>3666.7000000000003</v>
      </c>
      <c r="G82" s="148"/>
      <c r="H82" s="151"/>
      <c r="K82" s="5"/>
    </row>
    <row r="83" spans="1:8" ht="12.75">
      <c r="A83" s="137" t="s">
        <v>22</v>
      </c>
      <c r="B83" s="140" t="s">
        <v>63</v>
      </c>
      <c r="C83" s="19" t="s">
        <v>12</v>
      </c>
      <c r="D83" s="20">
        <v>0</v>
      </c>
      <c r="E83" s="20">
        <v>0</v>
      </c>
      <c r="F83" s="20">
        <v>0</v>
      </c>
      <c r="G83" s="224">
        <f>SUM(F83:F87)/SUM(D83:D87)</f>
        <v>0.3000032727332232</v>
      </c>
      <c r="H83" s="133"/>
    </row>
    <row r="84" spans="1:8" ht="12.75">
      <c r="A84" s="138"/>
      <c r="B84" s="136"/>
      <c r="C84" s="21" t="s">
        <v>13</v>
      </c>
      <c r="D84" s="22">
        <v>10877.8</v>
      </c>
      <c r="E84" s="22">
        <v>3263.4</v>
      </c>
      <c r="F84" s="22">
        <v>3263.4</v>
      </c>
      <c r="G84" s="166"/>
      <c r="H84" s="134"/>
    </row>
    <row r="85" spans="1:8" ht="12.75">
      <c r="A85" s="138"/>
      <c r="B85" s="136"/>
      <c r="C85" s="21" t="s">
        <v>14</v>
      </c>
      <c r="D85" s="22">
        <v>1344.4</v>
      </c>
      <c r="E85" s="22">
        <v>403.3</v>
      </c>
      <c r="F85" s="22">
        <v>403.3</v>
      </c>
      <c r="G85" s="166"/>
      <c r="H85" s="134"/>
    </row>
    <row r="86" spans="1:8" ht="12.75">
      <c r="A86" s="138"/>
      <c r="B86" s="136"/>
      <c r="C86" s="82" t="s">
        <v>15</v>
      </c>
      <c r="D86" s="83">
        <v>0</v>
      </c>
      <c r="E86" s="83">
        <v>0</v>
      </c>
      <c r="F86" s="83">
        <v>0</v>
      </c>
      <c r="G86" s="166"/>
      <c r="H86" s="134"/>
    </row>
    <row r="87" spans="1:8" ht="25.5" customHeight="1" thickBot="1">
      <c r="A87" s="139"/>
      <c r="B87" s="135"/>
      <c r="C87" s="23" t="s">
        <v>58</v>
      </c>
      <c r="D87" s="24">
        <v>0</v>
      </c>
      <c r="E87" s="24">
        <v>0</v>
      </c>
      <c r="F87" s="24">
        <v>0</v>
      </c>
      <c r="G87" s="166"/>
      <c r="H87" s="233"/>
    </row>
    <row r="88" spans="1:8" s="4" customFormat="1" ht="12.75" customHeight="1">
      <c r="A88" s="260" t="s">
        <v>23</v>
      </c>
      <c r="B88" s="263" t="s">
        <v>64</v>
      </c>
      <c r="C88" s="60" t="s">
        <v>12</v>
      </c>
      <c r="D88" s="61">
        <f aca="true" t="shared" si="9" ref="D88:F89">D93</f>
        <v>0</v>
      </c>
      <c r="E88" s="61">
        <f t="shared" si="9"/>
        <v>0</v>
      </c>
      <c r="F88" s="61">
        <f t="shared" si="9"/>
        <v>0</v>
      </c>
      <c r="G88" s="234">
        <f>SUM(F88:F91)/SUM(D88:D91)</f>
        <v>0</v>
      </c>
      <c r="H88" s="266"/>
    </row>
    <row r="89" spans="1:8" s="4" customFormat="1" ht="12.75">
      <c r="A89" s="261"/>
      <c r="B89" s="264"/>
      <c r="C89" s="62" t="s">
        <v>13</v>
      </c>
      <c r="D89" s="63">
        <f t="shared" si="9"/>
        <v>115293</v>
      </c>
      <c r="E89" s="63">
        <f t="shared" si="9"/>
        <v>0</v>
      </c>
      <c r="F89" s="63">
        <f t="shared" si="9"/>
        <v>0</v>
      </c>
      <c r="G89" s="235"/>
      <c r="H89" s="173"/>
    </row>
    <row r="90" spans="1:8" s="4" customFormat="1" ht="12.75">
      <c r="A90" s="261"/>
      <c r="B90" s="264"/>
      <c r="C90" s="62" t="s">
        <v>14</v>
      </c>
      <c r="D90" s="63">
        <f>D95</f>
        <v>10025.5</v>
      </c>
      <c r="E90" s="63">
        <f>E95</f>
        <v>0</v>
      </c>
      <c r="F90" s="63">
        <f>F95</f>
        <v>0</v>
      </c>
      <c r="G90" s="235"/>
      <c r="H90" s="173"/>
    </row>
    <row r="91" spans="1:8" s="4" customFormat="1" ht="12.75">
      <c r="A91" s="261"/>
      <c r="B91" s="264"/>
      <c r="C91" s="84" t="s">
        <v>15</v>
      </c>
      <c r="D91" s="101">
        <v>0</v>
      </c>
      <c r="E91" s="101">
        <v>0</v>
      </c>
      <c r="F91" s="101">
        <v>0</v>
      </c>
      <c r="G91" s="235"/>
      <c r="H91" s="173"/>
    </row>
    <row r="92" spans="1:8" s="4" customFormat="1" ht="12.75">
      <c r="A92" s="262"/>
      <c r="B92" s="265"/>
      <c r="C92" s="62" t="s">
        <v>58</v>
      </c>
      <c r="D92" s="63">
        <f>D97</f>
        <v>125318.5</v>
      </c>
      <c r="E92" s="63">
        <f>E97</f>
        <v>0</v>
      </c>
      <c r="F92" s="63">
        <f>F97</f>
        <v>0</v>
      </c>
      <c r="G92" s="236"/>
      <c r="H92" s="267"/>
    </row>
    <row r="93" spans="1:8" ht="23.25" customHeight="1">
      <c r="A93" s="138" t="s">
        <v>24</v>
      </c>
      <c r="B93" s="136" t="s">
        <v>67</v>
      </c>
      <c r="C93" s="25" t="s">
        <v>12</v>
      </c>
      <c r="D93" s="26">
        <v>0</v>
      </c>
      <c r="E93" s="26">
        <v>0</v>
      </c>
      <c r="F93" s="26">
        <v>0</v>
      </c>
      <c r="G93" s="166">
        <f>SUM(F93:F97)/SUM(D93:D97)</f>
        <v>0</v>
      </c>
      <c r="H93" s="134"/>
    </row>
    <row r="94" spans="1:8" ht="15.75" customHeight="1">
      <c r="A94" s="138"/>
      <c r="B94" s="136"/>
      <c r="C94" s="21" t="s">
        <v>13</v>
      </c>
      <c r="D94" s="22">
        <v>115293</v>
      </c>
      <c r="E94" s="22">
        <v>0</v>
      </c>
      <c r="F94" s="22">
        <v>0</v>
      </c>
      <c r="G94" s="166"/>
      <c r="H94" s="134"/>
    </row>
    <row r="95" spans="1:8" ht="16.5" customHeight="1">
      <c r="A95" s="138"/>
      <c r="B95" s="136"/>
      <c r="C95" s="21" t="s">
        <v>14</v>
      </c>
      <c r="D95" s="22">
        <v>10025.5</v>
      </c>
      <c r="E95" s="22">
        <v>0</v>
      </c>
      <c r="F95" s="22">
        <v>0</v>
      </c>
      <c r="G95" s="166"/>
      <c r="H95" s="134"/>
    </row>
    <row r="96" spans="1:8" ht="16.5" customHeight="1">
      <c r="A96" s="138"/>
      <c r="B96" s="136"/>
      <c r="C96" s="82" t="s">
        <v>15</v>
      </c>
      <c r="D96" s="83">
        <v>0</v>
      </c>
      <c r="E96" s="83">
        <v>0</v>
      </c>
      <c r="F96" s="83">
        <v>0</v>
      </c>
      <c r="G96" s="166"/>
      <c r="H96" s="134"/>
    </row>
    <row r="97" spans="1:13" ht="26.25" customHeight="1" thickBot="1">
      <c r="A97" s="139"/>
      <c r="B97" s="135"/>
      <c r="C97" s="23" t="s">
        <v>58</v>
      </c>
      <c r="D97" s="24">
        <f>SUM(D93:D96)</f>
        <v>125318.5</v>
      </c>
      <c r="E97" s="24">
        <f>SUM(E93:E96)</f>
        <v>0</v>
      </c>
      <c r="F97" s="24">
        <f>SUM(F93:F96)</f>
        <v>0</v>
      </c>
      <c r="G97" s="225"/>
      <c r="H97" s="141"/>
      <c r="M97" s="5"/>
    </row>
    <row r="98" spans="1:8" s="4" customFormat="1" ht="12.75">
      <c r="A98" s="207" t="s">
        <v>25</v>
      </c>
      <c r="B98" s="204" t="s">
        <v>68</v>
      </c>
      <c r="C98" s="42" t="s">
        <v>13</v>
      </c>
      <c r="D98" s="43">
        <f aca="true" t="shared" si="10" ref="D98:F99">D103+D135+D195+D227+D239+D255+D263</f>
        <v>660098.4999999999</v>
      </c>
      <c r="E98" s="43">
        <f t="shared" si="10"/>
        <v>462749.29999999993</v>
      </c>
      <c r="F98" s="43">
        <f t="shared" si="10"/>
        <v>462749.29999999993</v>
      </c>
      <c r="G98" s="143"/>
      <c r="H98" s="150"/>
    </row>
    <row r="99" spans="1:8" s="4" customFormat="1" ht="12.75">
      <c r="A99" s="207"/>
      <c r="B99" s="204"/>
      <c r="C99" s="42" t="s">
        <v>14</v>
      </c>
      <c r="D99" s="43">
        <f t="shared" si="10"/>
        <v>469085.10000000003</v>
      </c>
      <c r="E99" s="43">
        <f t="shared" si="10"/>
        <v>291094.5</v>
      </c>
      <c r="F99" s="43">
        <f t="shared" si="10"/>
        <v>291094.5</v>
      </c>
      <c r="G99" s="143"/>
      <c r="H99" s="150"/>
    </row>
    <row r="100" spans="1:8" s="4" customFormat="1" ht="12.75">
      <c r="A100" s="207"/>
      <c r="B100" s="204"/>
      <c r="C100" s="44" t="s">
        <v>15</v>
      </c>
      <c r="D100" s="45">
        <v>0</v>
      </c>
      <c r="E100" s="45">
        <v>0</v>
      </c>
      <c r="F100" s="45">
        <v>0</v>
      </c>
      <c r="G100" s="143"/>
      <c r="H100" s="150"/>
    </row>
    <row r="101" spans="1:8" s="4" customFormat="1" ht="28.5" customHeight="1" thickBot="1">
      <c r="A101" s="208"/>
      <c r="B101" s="205"/>
      <c r="C101" s="46" t="s">
        <v>58</v>
      </c>
      <c r="D101" s="47">
        <f>D98+D99+D100</f>
        <v>1129183.5999999999</v>
      </c>
      <c r="E101" s="47">
        <f>E98+E99+E100</f>
        <v>753843.7999999999</v>
      </c>
      <c r="F101" s="47">
        <f>F98+F99+F100</f>
        <v>753843.7999999999</v>
      </c>
      <c r="G101" s="148"/>
      <c r="H101" s="151"/>
    </row>
    <row r="102" spans="1:8" ht="23.25" customHeight="1">
      <c r="A102" s="207" t="s">
        <v>28</v>
      </c>
      <c r="B102" s="280" t="s">
        <v>69</v>
      </c>
      <c r="C102" s="98" t="s">
        <v>12</v>
      </c>
      <c r="D102" s="102">
        <v>0</v>
      </c>
      <c r="E102" s="102">
        <v>0</v>
      </c>
      <c r="F102" s="102">
        <v>0</v>
      </c>
      <c r="G102" s="142">
        <f>SUM(F102:F106)/SUM(D102:D106)</f>
        <v>0.6613419711361117</v>
      </c>
      <c r="H102" s="240"/>
    </row>
    <row r="103" spans="1:8" ht="15.75" customHeight="1">
      <c r="A103" s="207"/>
      <c r="B103" s="280"/>
      <c r="C103" s="42" t="s">
        <v>13</v>
      </c>
      <c r="D103" s="103">
        <f aca="true" t="shared" si="11" ref="D103:F104">D107+D111+D115+D119+D123+D127+D131</f>
        <v>260091.2</v>
      </c>
      <c r="E103" s="103">
        <f t="shared" si="11"/>
        <v>175412.59999999998</v>
      </c>
      <c r="F103" s="103">
        <f t="shared" si="11"/>
        <v>175412.59999999998</v>
      </c>
      <c r="G103" s="143"/>
      <c r="H103" s="241"/>
    </row>
    <row r="104" spans="1:8" ht="16.5" customHeight="1">
      <c r="A104" s="207"/>
      <c r="B104" s="280"/>
      <c r="C104" s="42" t="s">
        <v>14</v>
      </c>
      <c r="D104" s="103">
        <f t="shared" si="11"/>
        <v>124049.69999999998</v>
      </c>
      <c r="E104" s="103">
        <f t="shared" si="11"/>
        <v>78635.90000000001</v>
      </c>
      <c r="F104" s="103">
        <f t="shared" si="11"/>
        <v>78635.90000000001</v>
      </c>
      <c r="G104" s="143"/>
      <c r="H104" s="241"/>
    </row>
    <row r="105" spans="1:8" ht="16.5" customHeight="1">
      <c r="A105" s="207"/>
      <c r="B105" s="280"/>
      <c r="C105" s="44" t="s">
        <v>15</v>
      </c>
      <c r="D105" s="104"/>
      <c r="E105" s="104"/>
      <c r="F105" s="104"/>
      <c r="G105" s="143"/>
      <c r="H105" s="241"/>
    </row>
    <row r="106" spans="1:8" ht="15" customHeight="1" thickBot="1">
      <c r="A106" s="208"/>
      <c r="B106" s="281"/>
      <c r="C106" s="46" t="s">
        <v>58</v>
      </c>
      <c r="D106" s="105">
        <f>D103+D104+D105</f>
        <v>384140.9</v>
      </c>
      <c r="E106" s="105">
        <f>E103+E104+E105</f>
        <v>254048.5</v>
      </c>
      <c r="F106" s="105">
        <f>F103+F104+F105</f>
        <v>254048.5</v>
      </c>
      <c r="G106" s="148"/>
      <c r="H106" s="242"/>
    </row>
    <row r="107" spans="1:8" s="29" customFormat="1" ht="15.75" customHeight="1">
      <c r="A107" s="137" t="s">
        <v>29</v>
      </c>
      <c r="B107" s="285" t="s">
        <v>70</v>
      </c>
      <c r="C107" s="87" t="s">
        <v>13</v>
      </c>
      <c r="D107" s="121"/>
      <c r="E107" s="121"/>
      <c r="F107" s="121"/>
      <c r="G107" s="248">
        <f>F110/D110</f>
        <v>0.6594909550499212</v>
      </c>
      <c r="H107" s="282"/>
    </row>
    <row r="108" spans="1:8" s="30" customFormat="1" ht="15.75" customHeight="1">
      <c r="A108" s="138"/>
      <c r="B108" s="285"/>
      <c r="C108" s="100" t="s">
        <v>14</v>
      </c>
      <c r="D108" s="122">
        <v>104124.4</v>
      </c>
      <c r="E108" s="122">
        <v>68669.1</v>
      </c>
      <c r="F108" s="122">
        <v>68669.1</v>
      </c>
      <c r="G108" s="249"/>
      <c r="H108" s="283"/>
    </row>
    <row r="109" spans="1:8" s="30" customFormat="1" ht="15.75" customHeight="1">
      <c r="A109" s="138"/>
      <c r="B109" s="285"/>
      <c r="C109" s="100" t="s">
        <v>15</v>
      </c>
      <c r="D109" s="122"/>
      <c r="E109" s="122"/>
      <c r="F109" s="122"/>
      <c r="G109" s="249"/>
      <c r="H109" s="283"/>
    </row>
    <row r="110" spans="1:8" s="30" customFormat="1" ht="15.75" customHeight="1" thickBot="1">
      <c r="A110" s="139"/>
      <c r="B110" s="286"/>
      <c r="C110" s="88" t="s">
        <v>58</v>
      </c>
      <c r="D110" s="123">
        <f>SUM(D107:D109)</f>
        <v>104124.4</v>
      </c>
      <c r="E110" s="123">
        <f>SUM(E107:E109)</f>
        <v>68669.1</v>
      </c>
      <c r="F110" s="123">
        <f>SUM(F107:F109)</f>
        <v>68669.1</v>
      </c>
      <c r="G110" s="250"/>
      <c r="H110" s="284"/>
    </row>
    <row r="111" spans="1:8" s="30" customFormat="1" ht="15.75" customHeight="1">
      <c r="A111" s="137" t="s">
        <v>30</v>
      </c>
      <c r="B111" s="285" t="s">
        <v>71</v>
      </c>
      <c r="C111" s="87" t="s">
        <v>13</v>
      </c>
      <c r="D111" s="121">
        <v>0</v>
      </c>
      <c r="E111" s="121">
        <v>0</v>
      </c>
      <c r="F111" s="121">
        <v>0</v>
      </c>
      <c r="G111" s="248">
        <f>F114/D114</f>
        <v>0.4948946076756932</v>
      </c>
      <c r="H111" s="282"/>
    </row>
    <row r="112" spans="1:8" s="30" customFormat="1" ht="15.75" customHeight="1">
      <c r="A112" s="138"/>
      <c r="B112" s="285"/>
      <c r="C112" s="100" t="s">
        <v>14</v>
      </c>
      <c r="D112" s="122">
        <v>19028.9</v>
      </c>
      <c r="E112" s="122">
        <v>9417.3</v>
      </c>
      <c r="F112" s="122">
        <v>9417.3</v>
      </c>
      <c r="G112" s="249"/>
      <c r="H112" s="283"/>
    </row>
    <row r="113" spans="1:8" s="30" customFormat="1" ht="15.75" customHeight="1">
      <c r="A113" s="138"/>
      <c r="B113" s="285"/>
      <c r="C113" s="100" t="s">
        <v>15</v>
      </c>
      <c r="D113" s="122">
        <v>0</v>
      </c>
      <c r="E113" s="122">
        <v>0</v>
      </c>
      <c r="F113" s="122">
        <v>0</v>
      </c>
      <c r="G113" s="249"/>
      <c r="H113" s="283"/>
    </row>
    <row r="114" spans="1:8" s="30" customFormat="1" ht="15.75" customHeight="1" thickBot="1">
      <c r="A114" s="139"/>
      <c r="B114" s="286"/>
      <c r="C114" s="88" t="s">
        <v>58</v>
      </c>
      <c r="D114" s="123">
        <f>SUM(D111:D113)</f>
        <v>19028.9</v>
      </c>
      <c r="E114" s="123">
        <f>SUM(E111:E113)</f>
        <v>9417.3</v>
      </c>
      <c r="F114" s="123">
        <f>SUM(F111:F113)</f>
        <v>9417.3</v>
      </c>
      <c r="G114" s="250"/>
      <c r="H114" s="284"/>
    </row>
    <row r="115" spans="1:8" s="30" customFormat="1" ht="15.75" customHeight="1">
      <c r="A115" s="137" t="s">
        <v>31</v>
      </c>
      <c r="B115" s="285" t="s">
        <v>72</v>
      </c>
      <c r="C115" s="87" t="s">
        <v>13</v>
      </c>
      <c r="D115" s="121">
        <v>0</v>
      </c>
      <c r="E115" s="121">
        <v>0</v>
      </c>
      <c r="F115" s="121">
        <v>0</v>
      </c>
      <c r="G115" s="248">
        <f>F118/D118</f>
        <v>0.17285223367697594</v>
      </c>
      <c r="H115" s="287"/>
    </row>
    <row r="116" spans="1:8" s="30" customFormat="1" ht="15.75" customHeight="1">
      <c r="A116" s="138"/>
      <c r="B116" s="285"/>
      <c r="C116" s="100" t="s">
        <v>14</v>
      </c>
      <c r="D116" s="122">
        <v>291</v>
      </c>
      <c r="E116" s="122">
        <v>50.3</v>
      </c>
      <c r="F116" s="122">
        <v>50.3</v>
      </c>
      <c r="G116" s="249"/>
      <c r="H116" s="288"/>
    </row>
    <row r="117" spans="1:8" s="30" customFormat="1" ht="15.75" customHeight="1">
      <c r="A117" s="138"/>
      <c r="B117" s="285"/>
      <c r="C117" s="100" t="s">
        <v>15</v>
      </c>
      <c r="D117" s="122">
        <v>0</v>
      </c>
      <c r="E117" s="122">
        <v>0</v>
      </c>
      <c r="F117" s="122">
        <v>0</v>
      </c>
      <c r="G117" s="249"/>
      <c r="H117" s="288"/>
    </row>
    <row r="118" spans="1:8" s="30" customFormat="1" ht="15.75" customHeight="1" thickBot="1">
      <c r="A118" s="139"/>
      <c r="B118" s="286"/>
      <c r="C118" s="88" t="s">
        <v>58</v>
      </c>
      <c r="D118" s="123">
        <f>SUM(D115:D117)</f>
        <v>291</v>
      </c>
      <c r="E118" s="123">
        <f>SUM(E115:E117)</f>
        <v>50.3</v>
      </c>
      <c r="F118" s="123">
        <f>SUM(F115:F117)</f>
        <v>50.3</v>
      </c>
      <c r="G118" s="250"/>
      <c r="H118" s="289"/>
    </row>
    <row r="119" spans="1:8" s="30" customFormat="1" ht="15.75" customHeight="1">
      <c r="A119" s="137" t="s">
        <v>32</v>
      </c>
      <c r="B119" s="290" t="s">
        <v>73</v>
      </c>
      <c r="C119" s="87" t="s">
        <v>13</v>
      </c>
      <c r="D119" s="121">
        <v>9470.7</v>
      </c>
      <c r="E119" s="121">
        <v>7450.8</v>
      </c>
      <c r="F119" s="121">
        <v>7450.8</v>
      </c>
      <c r="G119" s="248">
        <f>F122/D122</f>
        <v>0.7867309987862495</v>
      </c>
      <c r="H119" s="282"/>
    </row>
    <row r="120" spans="1:8" s="30" customFormat="1" ht="15.75" customHeight="1">
      <c r="A120" s="138"/>
      <c r="B120" s="290"/>
      <c r="C120" s="100" t="s">
        <v>14</v>
      </c>
      <c r="D120" s="122">
        <v>498.4</v>
      </c>
      <c r="E120" s="122">
        <v>392.2</v>
      </c>
      <c r="F120" s="122">
        <v>392.2</v>
      </c>
      <c r="G120" s="249"/>
      <c r="H120" s="283"/>
    </row>
    <row r="121" spans="1:8" s="30" customFormat="1" ht="15.75" customHeight="1">
      <c r="A121" s="138"/>
      <c r="B121" s="290"/>
      <c r="C121" s="100" t="s">
        <v>15</v>
      </c>
      <c r="D121" s="122">
        <v>0</v>
      </c>
      <c r="E121" s="122">
        <v>0</v>
      </c>
      <c r="F121" s="122">
        <v>0</v>
      </c>
      <c r="G121" s="249"/>
      <c r="H121" s="283"/>
    </row>
    <row r="122" spans="1:8" s="30" customFormat="1" ht="25.5" customHeight="1" thickBot="1">
      <c r="A122" s="139"/>
      <c r="B122" s="291"/>
      <c r="C122" s="88" t="s">
        <v>58</v>
      </c>
      <c r="D122" s="123">
        <f>SUM(D119:D121)</f>
        <v>9969.1</v>
      </c>
      <c r="E122" s="123">
        <f>SUM(E119:E121)</f>
        <v>7843</v>
      </c>
      <c r="F122" s="123">
        <f>SUM(F119:F121)</f>
        <v>7843</v>
      </c>
      <c r="G122" s="250"/>
      <c r="H122" s="284"/>
    </row>
    <row r="123" spans="1:8" s="28" customFormat="1" ht="45.75" customHeight="1">
      <c r="A123" s="137" t="s">
        <v>33</v>
      </c>
      <c r="B123" s="285" t="s">
        <v>74</v>
      </c>
      <c r="C123" s="87" t="s">
        <v>13</v>
      </c>
      <c r="D123" s="121">
        <v>237232.4</v>
      </c>
      <c r="E123" s="121">
        <v>160820.8</v>
      </c>
      <c r="F123" s="121">
        <v>160820.8</v>
      </c>
      <c r="G123" s="248">
        <f>F126/D126</f>
        <v>0.6779040299722972</v>
      </c>
      <c r="H123" s="282"/>
    </row>
    <row r="124" spans="1:8" s="28" customFormat="1" ht="22.5" customHeight="1">
      <c r="A124" s="138"/>
      <c r="B124" s="285"/>
      <c r="C124" s="100" t="s">
        <v>14</v>
      </c>
      <c r="D124" s="122">
        <v>0</v>
      </c>
      <c r="E124" s="122">
        <v>0</v>
      </c>
      <c r="F124" s="122">
        <v>0</v>
      </c>
      <c r="G124" s="249"/>
      <c r="H124" s="283"/>
    </row>
    <row r="125" spans="1:8" s="28" customFormat="1" ht="46.5" customHeight="1">
      <c r="A125" s="138"/>
      <c r="B125" s="285"/>
      <c r="C125" s="100" t="s">
        <v>15</v>
      </c>
      <c r="D125" s="122">
        <v>0</v>
      </c>
      <c r="E125" s="122">
        <v>0</v>
      </c>
      <c r="F125" s="122">
        <v>0</v>
      </c>
      <c r="G125" s="249"/>
      <c r="H125" s="283"/>
    </row>
    <row r="126" spans="1:8" s="28" customFormat="1" ht="22.5" customHeight="1" thickBot="1">
      <c r="A126" s="139"/>
      <c r="B126" s="286"/>
      <c r="C126" s="88" t="s">
        <v>58</v>
      </c>
      <c r="D126" s="123">
        <f>SUM(D123:D125)</f>
        <v>237232.4</v>
      </c>
      <c r="E126" s="123">
        <f>SUM(E123:E125)</f>
        <v>160820.8</v>
      </c>
      <c r="F126" s="123">
        <f>SUM(F123:F125)</f>
        <v>160820.8</v>
      </c>
      <c r="G126" s="250"/>
      <c r="H126" s="284"/>
    </row>
    <row r="127" spans="1:8" s="29" customFormat="1" ht="19.5" customHeight="1">
      <c r="A127" s="137" t="s">
        <v>34</v>
      </c>
      <c r="B127" s="285" t="s">
        <v>75</v>
      </c>
      <c r="C127" s="87" t="s">
        <v>13</v>
      </c>
      <c r="D127" s="121">
        <v>12522.2</v>
      </c>
      <c r="E127" s="121">
        <v>6275.1</v>
      </c>
      <c r="F127" s="121">
        <v>6275.1</v>
      </c>
      <c r="G127" s="248">
        <f>F130/D130</f>
        <v>0.5011180144064142</v>
      </c>
      <c r="H127" s="282"/>
    </row>
    <row r="128" spans="1:8" s="28" customFormat="1" ht="19.5" customHeight="1">
      <c r="A128" s="138"/>
      <c r="B128" s="285"/>
      <c r="C128" s="100" t="s">
        <v>14</v>
      </c>
      <c r="D128" s="122">
        <v>0</v>
      </c>
      <c r="E128" s="122">
        <v>0</v>
      </c>
      <c r="F128" s="122">
        <v>0</v>
      </c>
      <c r="G128" s="249"/>
      <c r="H128" s="283"/>
    </row>
    <row r="129" spans="1:8" s="28" customFormat="1" ht="19.5" customHeight="1">
      <c r="A129" s="138"/>
      <c r="B129" s="285"/>
      <c r="C129" s="100" t="s">
        <v>15</v>
      </c>
      <c r="D129" s="122">
        <v>0</v>
      </c>
      <c r="E129" s="122">
        <v>0</v>
      </c>
      <c r="F129" s="122">
        <v>0</v>
      </c>
      <c r="G129" s="249"/>
      <c r="H129" s="283"/>
    </row>
    <row r="130" spans="1:8" ht="19.5" customHeight="1" thickBot="1">
      <c r="A130" s="139"/>
      <c r="B130" s="286"/>
      <c r="C130" s="88" t="s">
        <v>58</v>
      </c>
      <c r="D130" s="123">
        <f>SUM(D127:D129)</f>
        <v>12522.2</v>
      </c>
      <c r="E130" s="123">
        <f>SUM(E127:E129)</f>
        <v>6275.1</v>
      </c>
      <c r="F130" s="123">
        <f>SUM(F127:F129)</f>
        <v>6275.1</v>
      </c>
      <c r="G130" s="250"/>
      <c r="H130" s="284"/>
    </row>
    <row r="131" spans="1:8" s="29" customFormat="1" ht="15.75" customHeight="1">
      <c r="A131" s="137" t="s">
        <v>42</v>
      </c>
      <c r="B131" s="285" t="s">
        <v>76</v>
      </c>
      <c r="C131" s="87" t="s">
        <v>13</v>
      </c>
      <c r="D131" s="121">
        <v>865.9</v>
      </c>
      <c r="E131" s="121">
        <v>865.9</v>
      </c>
      <c r="F131" s="121">
        <v>865.9</v>
      </c>
      <c r="G131" s="248">
        <f>F134/D134</f>
        <v>1</v>
      </c>
      <c r="H131" s="282"/>
    </row>
    <row r="132" spans="1:8" s="28" customFormat="1" ht="15.75" customHeight="1">
      <c r="A132" s="138"/>
      <c r="B132" s="285"/>
      <c r="C132" s="100" t="s">
        <v>14</v>
      </c>
      <c r="D132" s="122">
        <v>107</v>
      </c>
      <c r="E132" s="122">
        <v>107</v>
      </c>
      <c r="F132" s="122">
        <v>107</v>
      </c>
      <c r="G132" s="249"/>
      <c r="H132" s="283"/>
    </row>
    <row r="133" spans="1:8" s="28" customFormat="1" ht="15.75" customHeight="1">
      <c r="A133" s="138"/>
      <c r="B133" s="285"/>
      <c r="C133" s="100" t="s">
        <v>15</v>
      </c>
      <c r="D133" s="122">
        <v>0</v>
      </c>
      <c r="E133" s="122">
        <v>0</v>
      </c>
      <c r="F133" s="122">
        <v>0</v>
      </c>
      <c r="G133" s="249"/>
      <c r="H133" s="283"/>
    </row>
    <row r="134" spans="1:8" ht="16.5" customHeight="1" thickBot="1">
      <c r="A134" s="139"/>
      <c r="B134" s="286"/>
      <c r="C134" s="88" t="s">
        <v>58</v>
      </c>
      <c r="D134" s="123">
        <f>SUM(D131:D133)</f>
        <v>972.9</v>
      </c>
      <c r="E134" s="123">
        <f>SUM(E131:E133)</f>
        <v>972.9</v>
      </c>
      <c r="F134" s="123">
        <f>SUM(F131:F133)</f>
        <v>972.9</v>
      </c>
      <c r="G134" s="250"/>
      <c r="H134" s="284"/>
    </row>
    <row r="135" spans="1:8" s="31" customFormat="1" ht="15.75" customHeight="1">
      <c r="A135" s="206" t="s">
        <v>35</v>
      </c>
      <c r="B135" s="280" t="s">
        <v>77</v>
      </c>
      <c r="C135" s="89" t="s">
        <v>13</v>
      </c>
      <c r="D135" s="124">
        <f aca="true" t="shared" si="12" ref="D135:F137">D139+D143+D147+D151+D155+D159+D163+D167+D171+D175+D179+D187+D183+D191</f>
        <v>393657</v>
      </c>
      <c r="E135" s="124">
        <f t="shared" si="12"/>
        <v>281622.6</v>
      </c>
      <c r="F135" s="124">
        <f t="shared" si="12"/>
        <v>281622.6</v>
      </c>
      <c r="G135" s="292">
        <f>F138/D138</f>
        <v>0.6700708987030151</v>
      </c>
      <c r="H135" s="295"/>
    </row>
    <row r="136" spans="1:8" ht="15.75" customHeight="1">
      <c r="A136" s="207"/>
      <c r="B136" s="280"/>
      <c r="C136" s="99" t="s">
        <v>14</v>
      </c>
      <c r="D136" s="124">
        <f t="shared" si="12"/>
        <v>168045.80000000002</v>
      </c>
      <c r="E136" s="124">
        <f t="shared" si="12"/>
        <v>94758.09999999999</v>
      </c>
      <c r="F136" s="124">
        <f t="shared" si="12"/>
        <v>94758.09999999999</v>
      </c>
      <c r="G136" s="293"/>
      <c r="H136" s="296"/>
    </row>
    <row r="137" spans="1:8" ht="15.75" customHeight="1">
      <c r="A137" s="207"/>
      <c r="B137" s="280"/>
      <c r="C137" s="99" t="s">
        <v>66</v>
      </c>
      <c r="D137" s="124">
        <f t="shared" si="12"/>
        <v>0</v>
      </c>
      <c r="E137" s="124">
        <f t="shared" si="12"/>
        <v>0</v>
      </c>
      <c r="F137" s="124">
        <f t="shared" si="12"/>
        <v>0</v>
      </c>
      <c r="G137" s="293"/>
      <c r="H137" s="296"/>
    </row>
    <row r="138" spans="1:8" ht="15.75" customHeight="1" thickBot="1">
      <c r="A138" s="208"/>
      <c r="B138" s="281"/>
      <c r="C138" s="90" t="s">
        <v>58</v>
      </c>
      <c r="D138" s="125">
        <f>SUM(D135:D137)</f>
        <v>561702.8</v>
      </c>
      <c r="E138" s="125">
        <f>SUM(E135:E137)</f>
        <v>376380.69999999995</v>
      </c>
      <c r="F138" s="125">
        <f>SUM(F135:F137)</f>
        <v>376380.69999999995</v>
      </c>
      <c r="G138" s="294"/>
      <c r="H138" s="297"/>
    </row>
    <row r="139" spans="1:8" s="32" customFormat="1" ht="15.75" customHeight="1">
      <c r="A139" s="137" t="s">
        <v>36</v>
      </c>
      <c r="B139" s="285" t="s">
        <v>78</v>
      </c>
      <c r="C139" s="87" t="s">
        <v>13</v>
      </c>
      <c r="D139" s="121">
        <v>0</v>
      </c>
      <c r="E139" s="121">
        <v>0</v>
      </c>
      <c r="F139" s="121">
        <v>0</v>
      </c>
      <c r="G139" s="248">
        <f>F142/D142</f>
        <v>0.5984385571565487</v>
      </c>
      <c r="H139" s="282"/>
    </row>
    <row r="140" spans="1:8" s="28" customFormat="1" ht="15.75" customHeight="1">
      <c r="A140" s="138"/>
      <c r="B140" s="285"/>
      <c r="C140" s="100" t="s">
        <v>14</v>
      </c>
      <c r="D140" s="122">
        <v>103609.3</v>
      </c>
      <c r="E140" s="122">
        <v>62003.8</v>
      </c>
      <c r="F140" s="122">
        <v>62003.8</v>
      </c>
      <c r="G140" s="249"/>
      <c r="H140" s="283"/>
    </row>
    <row r="141" spans="1:8" s="28" customFormat="1" ht="15.75" customHeight="1">
      <c r="A141" s="138"/>
      <c r="B141" s="285"/>
      <c r="C141" s="100" t="s">
        <v>15</v>
      </c>
      <c r="D141" s="122">
        <v>0</v>
      </c>
      <c r="E141" s="122">
        <v>0</v>
      </c>
      <c r="F141" s="122"/>
      <c r="G141" s="249"/>
      <c r="H141" s="283"/>
    </row>
    <row r="142" spans="1:8" s="28" customFormat="1" ht="15.75" customHeight="1" thickBot="1">
      <c r="A142" s="139"/>
      <c r="B142" s="286"/>
      <c r="C142" s="88" t="s">
        <v>58</v>
      </c>
      <c r="D142" s="123">
        <f>SUM(D139:D141)</f>
        <v>103609.3</v>
      </c>
      <c r="E142" s="123">
        <f>SUM(E139:E141)</f>
        <v>62003.8</v>
      </c>
      <c r="F142" s="123">
        <f>SUM(F139:F141)</f>
        <v>62003.8</v>
      </c>
      <c r="G142" s="250"/>
      <c r="H142" s="284"/>
    </row>
    <row r="143" spans="1:8" s="28" customFormat="1" ht="15.75" customHeight="1">
      <c r="A143" s="137" t="s">
        <v>37</v>
      </c>
      <c r="B143" s="298" t="s">
        <v>79</v>
      </c>
      <c r="C143" s="87" t="s">
        <v>13</v>
      </c>
      <c r="D143" s="121">
        <v>0</v>
      </c>
      <c r="E143" s="121">
        <v>0</v>
      </c>
      <c r="F143" s="121">
        <v>0</v>
      </c>
      <c r="G143" s="248">
        <f>F146/D146</f>
        <v>0.5260275612874142</v>
      </c>
      <c r="H143" s="282"/>
    </row>
    <row r="144" spans="1:8" s="28" customFormat="1" ht="15.75" customHeight="1">
      <c r="A144" s="138"/>
      <c r="B144" s="298"/>
      <c r="C144" s="100" t="s">
        <v>14</v>
      </c>
      <c r="D144" s="122">
        <v>56789.8</v>
      </c>
      <c r="E144" s="122">
        <v>29873</v>
      </c>
      <c r="F144" s="122">
        <v>29873</v>
      </c>
      <c r="G144" s="249"/>
      <c r="H144" s="283"/>
    </row>
    <row r="145" spans="1:8" s="28" customFormat="1" ht="15.75" customHeight="1">
      <c r="A145" s="138"/>
      <c r="B145" s="298"/>
      <c r="C145" s="100" t="s">
        <v>15</v>
      </c>
      <c r="D145" s="122">
        <v>0</v>
      </c>
      <c r="E145" s="122">
        <v>0</v>
      </c>
      <c r="F145" s="122">
        <v>0</v>
      </c>
      <c r="G145" s="249"/>
      <c r="H145" s="283"/>
    </row>
    <row r="146" spans="1:8" s="28" customFormat="1" ht="15.75" customHeight="1" thickBot="1">
      <c r="A146" s="139"/>
      <c r="B146" s="299"/>
      <c r="C146" s="88" t="s">
        <v>58</v>
      </c>
      <c r="D146" s="123">
        <f>SUM(D143:D145)</f>
        <v>56789.8</v>
      </c>
      <c r="E146" s="123">
        <f>SUM(E143:E145)</f>
        <v>29873</v>
      </c>
      <c r="F146" s="123">
        <f>SUM(F143:F145)</f>
        <v>29873</v>
      </c>
      <c r="G146" s="250"/>
      <c r="H146" s="284"/>
    </row>
    <row r="147" spans="1:8" ht="15.75" customHeight="1">
      <c r="A147" s="137" t="s">
        <v>38</v>
      </c>
      <c r="B147" s="285" t="s">
        <v>80</v>
      </c>
      <c r="C147" s="87" t="s">
        <v>13</v>
      </c>
      <c r="D147" s="121">
        <v>0</v>
      </c>
      <c r="E147" s="121">
        <v>0</v>
      </c>
      <c r="F147" s="121">
        <v>0</v>
      </c>
      <c r="G147" s="248">
        <f>F150/D150</f>
        <v>0.5188832965202593</v>
      </c>
      <c r="H147" s="282"/>
    </row>
    <row r="148" spans="1:8" s="28" customFormat="1" ht="15.75" customHeight="1">
      <c r="A148" s="138"/>
      <c r="B148" s="285"/>
      <c r="C148" s="100" t="s">
        <v>14</v>
      </c>
      <c r="D148" s="122">
        <v>2761.7</v>
      </c>
      <c r="E148" s="122">
        <v>1433</v>
      </c>
      <c r="F148" s="122">
        <v>1433</v>
      </c>
      <c r="G148" s="249"/>
      <c r="H148" s="283"/>
    </row>
    <row r="149" spans="1:8" s="28" customFormat="1" ht="15.75" customHeight="1">
      <c r="A149" s="138"/>
      <c r="B149" s="285"/>
      <c r="C149" s="100" t="s">
        <v>15</v>
      </c>
      <c r="D149" s="122">
        <v>0</v>
      </c>
      <c r="E149" s="122">
        <v>0</v>
      </c>
      <c r="F149" s="122">
        <v>0</v>
      </c>
      <c r="G149" s="249"/>
      <c r="H149" s="283"/>
    </row>
    <row r="150" spans="1:8" s="28" customFormat="1" ht="15.75" customHeight="1" thickBot="1">
      <c r="A150" s="139"/>
      <c r="B150" s="286"/>
      <c r="C150" s="88" t="s">
        <v>58</v>
      </c>
      <c r="D150" s="123">
        <f>SUM(D147:D149)</f>
        <v>2761.7</v>
      </c>
      <c r="E150" s="123">
        <f>SUM(E147:E149)</f>
        <v>1433</v>
      </c>
      <c r="F150" s="123">
        <f>SUM(F147:F149)</f>
        <v>1433</v>
      </c>
      <c r="G150" s="250"/>
      <c r="H150" s="284"/>
    </row>
    <row r="151" spans="1:8" s="29" customFormat="1" ht="15.75" customHeight="1">
      <c r="A151" s="137" t="s">
        <v>39</v>
      </c>
      <c r="B151" s="285" t="s">
        <v>81</v>
      </c>
      <c r="C151" s="87" t="s">
        <v>13</v>
      </c>
      <c r="D151" s="121">
        <v>0</v>
      </c>
      <c r="E151" s="121">
        <v>0</v>
      </c>
      <c r="F151" s="121">
        <v>0</v>
      </c>
      <c r="G151" s="248">
        <f>F154/D154</f>
        <v>0.1022683176350231</v>
      </c>
      <c r="H151" s="282"/>
    </row>
    <row r="152" spans="1:8" s="28" customFormat="1" ht="15.75" customHeight="1">
      <c r="A152" s="138"/>
      <c r="B152" s="285"/>
      <c r="C152" s="100" t="s">
        <v>14</v>
      </c>
      <c r="D152" s="122">
        <v>2834.7</v>
      </c>
      <c r="E152" s="122">
        <v>289.9</v>
      </c>
      <c r="F152" s="122">
        <v>289.9</v>
      </c>
      <c r="G152" s="249"/>
      <c r="H152" s="283"/>
    </row>
    <row r="153" spans="1:8" s="28" customFormat="1" ht="15.75" customHeight="1">
      <c r="A153" s="138"/>
      <c r="B153" s="285"/>
      <c r="C153" s="100" t="s">
        <v>15</v>
      </c>
      <c r="D153" s="122">
        <v>0</v>
      </c>
      <c r="E153" s="122">
        <v>0</v>
      </c>
      <c r="F153" s="122">
        <v>0</v>
      </c>
      <c r="G153" s="249"/>
      <c r="H153" s="283"/>
    </row>
    <row r="154" spans="1:8" s="28" customFormat="1" ht="15.75" customHeight="1" thickBot="1">
      <c r="A154" s="139"/>
      <c r="B154" s="286"/>
      <c r="C154" s="88" t="s">
        <v>58</v>
      </c>
      <c r="D154" s="123">
        <f>SUM(D151:D153)</f>
        <v>2834.7</v>
      </c>
      <c r="E154" s="123">
        <f>SUM(E151:E153)</f>
        <v>289.9</v>
      </c>
      <c r="F154" s="123">
        <f>SUM(F151:F153)</f>
        <v>289.9</v>
      </c>
      <c r="G154" s="250"/>
      <c r="H154" s="284"/>
    </row>
    <row r="155" spans="1:8" ht="15.75" customHeight="1">
      <c r="A155" s="137" t="s">
        <v>44</v>
      </c>
      <c r="B155" s="285" t="s">
        <v>82</v>
      </c>
      <c r="C155" s="87" t="s">
        <v>13</v>
      </c>
      <c r="D155" s="121">
        <v>0</v>
      </c>
      <c r="E155" s="121">
        <v>0</v>
      </c>
      <c r="F155" s="121">
        <v>0</v>
      </c>
      <c r="G155" s="248">
        <f>F158/D158</f>
        <v>0.3241044892851556</v>
      </c>
      <c r="H155" s="282"/>
    </row>
    <row r="156" spans="1:8" ht="15.75" customHeight="1">
      <c r="A156" s="138"/>
      <c r="B156" s="285"/>
      <c r="C156" s="100" t="s">
        <v>14</v>
      </c>
      <c r="D156" s="122">
        <v>1278.6</v>
      </c>
      <c r="E156" s="122">
        <v>414.4</v>
      </c>
      <c r="F156" s="122">
        <v>414.4</v>
      </c>
      <c r="G156" s="249"/>
      <c r="H156" s="283"/>
    </row>
    <row r="157" spans="1:8" ht="15.75" customHeight="1">
      <c r="A157" s="138"/>
      <c r="B157" s="285"/>
      <c r="C157" s="100" t="s">
        <v>15</v>
      </c>
      <c r="D157" s="122">
        <v>0</v>
      </c>
      <c r="E157" s="122">
        <v>0</v>
      </c>
      <c r="F157" s="122">
        <v>0</v>
      </c>
      <c r="G157" s="249"/>
      <c r="H157" s="283"/>
    </row>
    <row r="158" spans="1:8" ht="15.75" customHeight="1" thickBot="1">
      <c r="A158" s="139"/>
      <c r="B158" s="286"/>
      <c r="C158" s="88" t="s">
        <v>58</v>
      </c>
      <c r="D158" s="123">
        <f>SUM(D155:D157)</f>
        <v>1278.6</v>
      </c>
      <c r="E158" s="123">
        <f>SUM(E155:E157)</f>
        <v>414.4</v>
      </c>
      <c r="F158" s="123">
        <f>SUM(F155:F157)</f>
        <v>414.4</v>
      </c>
      <c r="G158" s="250"/>
      <c r="H158" s="284"/>
    </row>
    <row r="159" spans="1:8" s="29" customFormat="1" ht="21.75" customHeight="1">
      <c r="A159" s="137" t="s">
        <v>45</v>
      </c>
      <c r="B159" s="285" t="s">
        <v>83</v>
      </c>
      <c r="C159" s="87" t="s">
        <v>13</v>
      </c>
      <c r="D159" s="121">
        <v>14804.8</v>
      </c>
      <c r="E159" s="121">
        <v>11003</v>
      </c>
      <c r="F159" s="121">
        <v>11003</v>
      </c>
      <c r="G159" s="248">
        <f>F162/D162</f>
        <v>0.7432049065168054</v>
      </c>
      <c r="H159" s="282"/>
    </row>
    <row r="160" spans="1:8" s="28" customFormat="1" ht="21.75" customHeight="1">
      <c r="A160" s="138"/>
      <c r="B160" s="285"/>
      <c r="C160" s="100" t="s">
        <v>14</v>
      </c>
      <c r="D160" s="122">
        <v>0</v>
      </c>
      <c r="E160" s="122">
        <v>0</v>
      </c>
      <c r="F160" s="122">
        <v>0</v>
      </c>
      <c r="G160" s="249"/>
      <c r="H160" s="283"/>
    </row>
    <row r="161" spans="1:8" s="28" customFormat="1" ht="21.75" customHeight="1">
      <c r="A161" s="138"/>
      <c r="B161" s="285"/>
      <c r="C161" s="100" t="s">
        <v>15</v>
      </c>
      <c r="D161" s="122">
        <v>0</v>
      </c>
      <c r="E161" s="122">
        <v>0</v>
      </c>
      <c r="F161" s="122">
        <v>0</v>
      </c>
      <c r="G161" s="249"/>
      <c r="H161" s="283"/>
    </row>
    <row r="162" spans="1:8" s="28" customFormat="1" ht="21.75" customHeight="1" thickBot="1">
      <c r="A162" s="139"/>
      <c r="B162" s="286"/>
      <c r="C162" s="88" t="s">
        <v>58</v>
      </c>
      <c r="D162" s="123">
        <f>SUM(D159:D161)</f>
        <v>14804.8</v>
      </c>
      <c r="E162" s="123">
        <f>SUM(E159:E161)</f>
        <v>11003</v>
      </c>
      <c r="F162" s="123">
        <f>SUM(F159:F161)</f>
        <v>11003</v>
      </c>
      <c r="G162" s="250"/>
      <c r="H162" s="284"/>
    </row>
    <row r="163" spans="1:8" s="28" customFormat="1" ht="36.75" customHeight="1">
      <c r="A163" s="137" t="s">
        <v>46</v>
      </c>
      <c r="B163" s="290" t="s">
        <v>84</v>
      </c>
      <c r="C163" s="87" t="s">
        <v>13</v>
      </c>
      <c r="D163" s="121">
        <v>330809.3</v>
      </c>
      <c r="E163" s="121">
        <v>238778.6</v>
      </c>
      <c r="F163" s="121">
        <v>238778.6</v>
      </c>
      <c r="G163" s="248">
        <f>F166/D166</f>
        <v>0.7218013520176126</v>
      </c>
      <c r="H163" s="282"/>
    </row>
    <row r="164" spans="1:8" s="28" customFormat="1" ht="22.5" customHeight="1">
      <c r="A164" s="138"/>
      <c r="B164" s="290"/>
      <c r="C164" s="100" t="s">
        <v>14</v>
      </c>
      <c r="D164" s="122">
        <v>0</v>
      </c>
      <c r="E164" s="122">
        <v>0</v>
      </c>
      <c r="F164" s="122">
        <v>0</v>
      </c>
      <c r="G164" s="249"/>
      <c r="H164" s="283"/>
    </row>
    <row r="165" spans="1:8" s="28" customFormat="1" ht="34.5" customHeight="1">
      <c r="A165" s="138"/>
      <c r="B165" s="290"/>
      <c r="C165" s="100" t="s">
        <v>15</v>
      </c>
      <c r="D165" s="122">
        <v>0</v>
      </c>
      <c r="E165" s="122">
        <v>0</v>
      </c>
      <c r="F165" s="122">
        <v>0</v>
      </c>
      <c r="G165" s="249"/>
      <c r="H165" s="283"/>
    </row>
    <row r="166" spans="1:8" s="28" customFormat="1" ht="93.75" customHeight="1" thickBot="1">
      <c r="A166" s="139"/>
      <c r="B166" s="291"/>
      <c r="C166" s="88" t="s">
        <v>58</v>
      </c>
      <c r="D166" s="123">
        <f>SUM(D163:D165)</f>
        <v>330809.3</v>
      </c>
      <c r="E166" s="123">
        <f>SUM(E163:E165)</f>
        <v>238778.6</v>
      </c>
      <c r="F166" s="123">
        <f>SUM(F163:F165)</f>
        <v>238778.6</v>
      </c>
      <c r="G166" s="250"/>
      <c r="H166" s="284"/>
    </row>
    <row r="167" spans="1:8" s="28" customFormat="1" ht="15.75" customHeight="1">
      <c r="A167" s="137" t="s">
        <v>47</v>
      </c>
      <c r="B167" s="300" t="s">
        <v>85</v>
      </c>
      <c r="C167" s="87" t="s">
        <v>13</v>
      </c>
      <c r="D167" s="121">
        <v>226.9</v>
      </c>
      <c r="E167" s="121">
        <v>17.8</v>
      </c>
      <c r="F167" s="121">
        <v>17.8</v>
      </c>
      <c r="G167" s="248">
        <f>F170/D170</f>
        <v>0.07846214201647705</v>
      </c>
      <c r="H167" s="282"/>
    </row>
    <row r="168" spans="1:8" s="28" customFormat="1" ht="15.75" customHeight="1">
      <c r="A168" s="138"/>
      <c r="B168" s="301"/>
      <c r="C168" s="100" t="s">
        <v>14</v>
      </c>
      <c r="D168" s="122">
        <v>28</v>
      </c>
      <c r="E168" s="122">
        <v>2.2</v>
      </c>
      <c r="F168" s="122">
        <v>2.2</v>
      </c>
      <c r="G168" s="249"/>
      <c r="H168" s="283"/>
    </row>
    <row r="169" spans="1:8" s="28" customFormat="1" ht="15.75" customHeight="1">
      <c r="A169" s="138"/>
      <c r="B169" s="301"/>
      <c r="C169" s="100" t="s">
        <v>15</v>
      </c>
      <c r="D169" s="122">
        <v>0</v>
      </c>
      <c r="E169" s="122">
        <v>0</v>
      </c>
      <c r="F169" s="122">
        <v>0</v>
      </c>
      <c r="G169" s="249"/>
      <c r="H169" s="283"/>
    </row>
    <row r="170" spans="1:8" s="28" customFormat="1" ht="15.75" customHeight="1" thickBot="1">
      <c r="A170" s="139"/>
      <c r="B170" s="302"/>
      <c r="C170" s="88" t="s">
        <v>58</v>
      </c>
      <c r="D170" s="123">
        <f>SUM(D167:D169)</f>
        <v>254.9</v>
      </c>
      <c r="E170" s="123">
        <f>SUM(E167:E169)</f>
        <v>20</v>
      </c>
      <c r="F170" s="123">
        <f>SUM(F167:F169)</f>
        <v>20</v>
      </c>
      <c r="G170" s="250"/>
      <c r="H170" s="284"/>
    </row>
    <row r="171" spans="1:8" s="28" customFormat="1" ht="15.75" customHeight="1">
      <c r="A171" s="137" t="s">
        <v>48</v>
      </c>
      <c r="B171" s="290" t="s">
        <v>86</v>
      </c>
      <c r="C171" s="87" t="s">
        <v>13</v>
      </c>
      <c r="D171" s="121">
        <v>178</v>
      </c>
      <c r="E171" s="121">
        <v>178</v>
      </c>
      <c r="F171" s="121">
        <v>178</v>
      </c>
      <c r="G171" s="248">
        <f>F174/D174</f>
        <v>1</v>
      </c>
      <c r="H171" s="282"/>
    </row>
    <row r="172" spans="1:8" s="32" customFormat="1" ht="15.75" customHeight="1">
      <c r="A172" s="138"/>
      <c r="B172" s="290"/>
      <c r="C172" s="100" t="s">
        <v>14</v>
      </c>
      <c r="D172" s="122">
        <v>22</v>
      </c>
      <c r="E172" s="122">
        <v>22</v>
      </c>
      <c r="F172" s="122">
        <v>22</v>
      </c>
      <c r="G172" s="249"/>
      <c r="H172" s="283"/>
    </row>
    <row r="173" spans="1:8" s="28" customFormat="1" ht="15.75" customHeight="1">
      <c r="A173" s="138"/>
      <c r="B173" s="290"/>
      <c r="C173" s="100" t="s">
        <v>15</v>
      </c>
      <c r="D173" s="122">
        <v>0</v>
      </c>
      <c r="E173" s="122">
        <v>0</v>
      </c>
      <c r="F173" s="122">
        <v>0</v>
      </c>
      <c r="G173" s="249"/>
      <c r="H173" s="283"/>
    </row>
    <row r="174" spans="1:8" s="28" customFormat="1" ht="15.75" customHeight="1" thickBot="1">
      <c r="A174" s="139"/>
      <c r="B174" s="291"/>
      <c r="C174" s="88" t="s">
        <v>58</v>
      </c>
      <c r="D174" s="123">
        <f>SUM(D171:D173)</f>
        <v>200</v>
      </c>
      <c r="E174" s="123">
        <f>SUM(E171:E173)</f>
        <v>200</v>
      </c>
      <c r="F174" s="123">
        <f>SUM(F171:F173)</f>
        <v>200</v>
      </c>
      <c r="G174" s="250"/>
      <c r="H174" s="284"/>
    </row>
    <row r="175" spans="1:8" s="28" customFormat="1" ht="15.75" customHeight="1">
      <c r="A175" s="137" t="s">
        <v>118</v>
      </c>
      <c r="B175" s="290" t="s">
        <v>87</v>
      </c>
      <c r="C175" s="87" t="s">
        <v>13</v>
      </c>
      <c r="D175" s="121">
        <v>5488.4</v>
      </c>
      <c r="E175" s="121">
        <v>5453.6</v>
      </c>
      <c r="F175" s="121">
        <v>5453.6</v>
      </c>
      <c r="G175" s="248">
        <f>F178/D178</f>
        <v>0.9936475516244614</v>
      </c>
      <c r="H175" s="282"/>
    </row>
    <row r="176" spans="1:8" s="32" customFormat="1" ht="15.75" customHeight="1">
      <c r="A176" s="138"/>
      <c r="B176" s="290"/>
      <c r="C176" s="100" t="s">
        <v>14</v>
      </c>
      <c r="D176" s="122">
        <v>288.9</v>
      </c>
      <c r="E176" s="122">
        <v>287</v>
      </c>
      <c r="F176" s="122">
        <v>287</v>
      </c>
      <c r="G176" s="249"/>
      <c r="H176" s="283"/>
    </row>
    <row r="177" spans="1:8" s="28" customFormat="1" ht="15.75" customHeight="1">
      <c r="A177" s="138"/>
      <c r="B177" s="290"/>
      <c r="C177" s="100" t="s">
        <v>15</v>
      </c>
      <c r="D177" s="122">
        <v>0</v>
      </c>
      <c r="E177" s="122">
        <v>0</v>
      </c>
      <c r="F177" s="122">
        <v>0</v>
      </c>
      <c r="G177" s="249"/>
      <c r="H177" s="283"/>
    </row>
    <row r="178" spans="1:8" s="28" customFormat="1" ht="15.75" customHeight="1" thickBot="1">
      <c r="A178" s="139"/>
      <c r="B178" s="291"/>
      <c r="C178" s="88" t="s">
        <v>58</v>
      </c>
      <c r="D178" s="123">
        <f>SUM(D175:D177)</f>
        <v>5777.299999999999</v>
      </c>
      <c r="E178" s="123">
        <f>SUM(E175:E177)</f>
        <v>5740.6</v>
      </c>
      <c r="F178" s="123">
        <f>SUM(F175:F177)</f>
        <v>5740.6</v>
      </c>
      <c r="G178" s="250"/>
      <c r="H178" s="284"/>
    </row>
    <row r="179" spans="1:8" s="29" customFormat="1" ht="30" customHeight="1">
      <c r="A179" s="137" t="s">
        <v>119</v>
      </c>
      <c r="B179" s="285" t="s">
        <v>88</v>
      </c>
      <c r="C179" s="87" t="s">
        <v>13</v>
      </c>
      <c r="D179" s="121">
        <v>20770.2</v>
      </c>
      <c r="E179" s="121">
        <v>15104.3</v>
      </c>
      <c r="F179" s="121">
        <v>15104.3</v>
      </c>
      <c r="G179" s="248">
        <f>F182/D182</f>
        <v>0.727210137600986</v>
      </c>
      <c r="H179" s="282"/>
    </row>
    <row r="180" spans="1:8" s="28" customFormat="1" ht="30" customHeight="1">
      <c r="A180" s="138"/>
      <c r="B180" s="285"/>
      <c r="C180" s="100" t="s">
        <v>14</v>
      </c>
      <c r="D180" s="122">
        <v>0</v>
      </c>
      <c r="E180" s="122">
        <v>0</v>
      </c>
      <c r="F180" s="122">
        <v>0</v>
      </c>
      <c r="G180" s="249"/>
      <c r="H180" s="283"/>
    </row>
    <row r="181" spans="1:8" s="28" customFormat="1" ht="30" customHeight="1">
      <c r="A181" s="138"/>
      <c r="B181" s="285"/>
      <c r="C181" s="100" t="s">
        <v>15</v>
      </c>
      <c r="D181" s="122">
        <v>0</v>
      </c>
      <c r="E181" s="122">
        <v>0</v>
      </c>
      <c r="F181" s="122">
        <v>0</v>
      </c>
      <c r="G181" s="249"/>
      <c r="H181" s="283"/>
    </row>
    <row r="182" spans="1:8" s="28" customFormat="1" ht="30" customHeight="1" thickBot="1">
      <c r="A182" s="139"/>
      <c r="B182" s="286"/>
      <c r="C182" s="88" t="s">
        <v>58</v>
      </c>
      <c r="D182" s="123">
        <f>SUM(D179:D181)</f>
        <v>20770.2</v>
      </c>
      <c r="E182" s="123">
        <f>SUM(E179:E181)</f>
        <v>15104.3</v>
      </c>
      <c r="F182" s="123">
        <f>SUM(F179:F181)</f>
        <v>15104.3</v>
      </c>
      <c r="G182" s="250"/>
      <c r="H182" s="284"/>
    </row>
    <row r="183" spans="1:8" s="29" customFormat="1" ht="20.25" customHeight="1">
      <c r="A183" s="137" t="s">
        <v>120</v>
      </c>
      <c r="B183" s="285" t="s">
        <v>89</v>
      </c>
      <c r="C183" s="87" t="s">
        <v>13</v>
      </c>
      <c r="D183" s="121">
        <v>6599.6</v>
      </c>
      <c r="E183" s="121">
        <v>0</v>
      </c>
      <c r="F183" s="121">
        <v>0</v>
      </c>
      <c r="G183" s="248">
        <f>F186/D186</f>
        <v>0</v>
      </c>
      <c r="H183" s="282"/>
    </row>
    <row r="184" spans="1:8" s="28" customFormat="1" ht="20.25" customHeight="1">
      <c r="A184" s="138"/>
      <c r="B184" s="285"/>
      <c r="C184" s="100" t="s">
        <v>14</v>
      </c>
      <c r="D184" s="122">
        <v>0</v>
      </c>
      <c r="E184" s="122">
        <v>0</v>
      </c>
      <c r="F184" s="122">
        <v>0</v>
      </c>
      <c r="G184" s="249"/>
      <c r="H184" s="283"/>
    </row>
    <row r="185" spans="1:8" s="28" customFormat="1" ht="20.25" customHeight="1">
      <c r="A185" s="138"/>
      <c r="B185" s="285"/>
      <c r="C185" s="100" t="s">
        <v>15</v>
      </c>
      <c r="D185" s="122">
        <v>0</v>
      </c>
      <c r="E185" s="122">
        <v>0</v>
      </c>
      <c r="F185" s="122">
        <v>0</v>
      </c>
      <c r="G185" s="249"/>
      <c r="H185" s="283"/>
    </row>
    <row r="186" spans="1:8" s="28" customFormat="1" ht="20.25" customHeight="1" thickBot="1">
      <c r="A186" s="139"/>
      <c r="B186" s="286"/>
      <c r="C186" s="88" t="s">
        <v>58</v>
      </c>
      <c r="D186" s="123">
        <f>SUM(D183:D185)</f>
        <v>6599.6</v>
      </c>
      <c r="E186" s="123">
        <f>SUM(E183:E185)</f>
        <v>0</v>
      </c>
      <c r="F186" s="123">
        <f>SUM(F183:F185)</f>
        <v>0</v>
      </c>
      <c r="G186" s="250"/>
      <c r="H186" s="284"/>
    </row>
    <row r="187" spans="1:8" s="29" customFormat="1" ht="24" customHeight="1">
      <c r="A187" s="137" t="s">
        <v>121</v>
      </c>
      <c r="B187" s="285" t="s">
        <v>90</v>
      </c>
      <c r="C187" s="87" t="s">
        <v>13</v>
      </c>
      <c r="D187" s="121">
        <v>11277.8</v>
      </c>
      <c r="E187" s="121">
        <v>7585.3</v>
      </c>
      <c r="F187" s="121">
        <v>7585.3</v>
      </c>
      <c r="G187" s="248">
        <f>F190/D190</f>
        <v>0.6725868520456117</v>
      </c>
      <c r="H187" s="282"/>
    </row>
    <row r="188" spans="1:8" s="28" customFormat="1" ht="24" customHeight="1">
      <c r="A188" s="138"/>
      <c r="B188" s="285"/>
      <c r="C188" s="100" t="s">
        <v>14</v>
      </c>
      <c r="D188" s="122">
        <v>0</v>
      </c>
      <c r="E188" s="122">
        <v>0</v>
      </c>
      <c r="F188" s="122">
        <v>0</v>
      </c>
      <c r="G188" s="249"/>
      <c r="H188" s="283"/>
    </row>
    <row r="189" spans="1:8" s="30" customFormat="1" ht="24" customHeight="1">
      <c r="A189" s="138"/>
      <c r="B189" s="285"/>
      <c r="C189" s="100" t="s">
        <v>15</v>
      </c>
      <c r="D189" s="122">
        <v>0</v>
      </c>
      <c r="E189" s="122">
        <v>0</v>
      </c>
      <c r="F189" s="122">
        <v>0</v>
      </c>
      <c r="G189" s="249"/>
      <c r="H189" s="283"/>
    </row>
    <row r="190" spans="1:8" s="28" customFormat="1" ht="24" customHeight="1" thickBot="1">
      <c r="A190" s="139"/>
      <c r="B190" s="286"/>
      <c r="C190" s="88" t="s">
        <v>58</v>
      </c>
      <c r="D190" s="123">
        <f>SUM(D187:D189)</f>
        <v>11277.8</v>
      </c>
      <c r="E190" s="123">
        <f>SUM(E187:E189)</f>
        <v>7585.3</v>
      </c>
      <c r="F190" s="123">
        <f>SUM(F187:F189)</f>
        <v>7585.3</v>
      </c>
      <c r="G190" s="250"/>
      <c r="H190" s="284"/>
    </row>
    <row r="191" spans="1:8" s="29" customFormat="1" ht="15.75" customHeight="1">
      <c r="A191" s="137" t="s">
        <v>122</v>
      </c>
      <c r="B191" s="285" t="s">
        <v>91</v>
      </c>
      <c r="C191" s="87" t="s">
        <v>13</v>
      </c>
      <c r="D191" s="121">
        <v>3502</v>
      </c>
      <c r="E191" s="121">
        <v>3502</v>
      </c>
      <c r="F191" s="121">
        <v>3502</v>
      </c>
      <c r="G191" s="248">
        <f>F194/D194</f>
        <v>1</v>
      </c>
      <c r="H191" s="282"/>
    </row>
    <row r="192" spans="1:8" s="28" customFormat="1" ht="15.75" customHeight="1">
      <c r="A192" s="138"/>
      <c r="B192" s="285"/>
      <c r="C192" s="100" t="s">
        <v>65</v>
      </c>
      <c r="D192" s="122">
        <v>432.8</v>
      </c>
      <c r="E192" s="122">
        <v>432.8</v>
      </c>
      <c r="F192" s="122">
        <v>432.8</v>
      </c>
      <c r="G192" s="249"/>
      <c r="H192" s="283"/>
    </row>
    <row r="193" spans="1:8" s="28" customFormat="1" ht="15.75" customHeight="1">
      <c r="A193" s="138"/>
      <c r="B193" s="285"/>
      <c r="C193" s="100" t="s">
        <v>15</v>
      </c>
      <c r="D193" s="122">
        <v>0</v>
      </c>
      <c r="E193" s="122">
        <v>0</v>
      </c>
      <c r="F193" s="122">
        <v>0</v>
      </c>
      <c r="G193" s="249"/>
      <c r="H193" s="283"/>
    </row>
    <row r="194" spans="1:8" s="28" customFormat="1" ht="15.75" customHeight="1" thickBot="1">
      <c r="A194" s="139"/>
      <c r="B194" s="286"/>
      <c r="C194" s="88" t="s">
        <v>58</v>
      </c>
      <c r="D194" s="123">
        <f>SUM(D191:D193)</f>
        <v>3934.8</v>
      </c>
      <c r="E194" s="123">
        <f>SUM(E191:E193)</f>
        <v>3934.8</v>
      </c>
      <c r="F194" s="123">
        <f>SUM(F191:F193)</f>
        <v>3934.8</v>
      </c>
      <c r="G194" s="250"/>
      <c r="H194" s="284"/>
    </row>
    <row r="195" spans="1:8" s="29" customFormat="1" ht="15.75" customHeight="1">
      <c r="A195" s="206" t="s">
        <v>123</v>
      </c>
      <c r="B195" s="303" t="s">
        <v>92</v>
      </c>
      <c r="C195" s="89" t="s">
        <v>13</v>
      </c>
      <c r="D195" s="126">
        <f aca="true" t="shared" si="13" ref="D195:F197">D199+D203+D207+D211+D215+D219+D223</f>
        <v>2825.2</v>
      </c>
      <c r="E195" s="126">
        <f t="shared" si="13"/>
        <v>2556.3</v>
      </c>
      <c r="F195" s="126">
        <f t="shared" si="13"/>
        <v>2556.3</v>
      </c>
      <c r="G195" s="292">
        <f>F198/D198</f>
        <v>0.6649667483374166</v>
      </c>
      <c r="H195" s="295"/>
    </row>
    <row r="196" spans="1:8" s="28" customFormat="1" ht="15.75" customHeight="1">
      <c r="A196" s="207"/>
      <c r="B196" s="280"/>
      <c r="C196" s="99" t="s">
        <v>14</v>
      </c>
      <c r="D196" s="126">
        <f t="shared" si="13"/>
        <v>140024.80000000005</v>
      </c>
      <c r="E196" s="126">
        <f t="shared" si="13"/>
        <v>92434.20000000001</v>
      </c>
      <c r="F196" s="126">
        <f t="shared" si="13"/>
        <v>92434.20000000001</v>
      </c>
      <c r="G196" s="293"/>
      <c r="H196" s="296"/>
    </row>
    <row r="197" spans="1:8" s="28" customFormat="1" ht="15.75" customHeight="1">
      <c r="A197" s="207"/>
      <c r="B197" s="280"/>
      <c r="C197" s="99" t="s">
        <v>15</v>
      </c>
      <c r="D197" s="126">
        <f>L210</f>
        <v>0</v>
      </c>
      <c r="E197" s="126">
        <f t="shared" si="13"/>
        <v>0</v>
      </c>
      <c r="F197" s="126">
        <f t="shared" si="13"/>
        <v>0</v>
      </c>
      <c r="G197" s="293"/>
      <c r="H197" s="296"/>
    </row>
    <row r="198" spans="1:8" s="28" customFormat="1" ht="15.75" customHeight="1" thickBot="1">
      <c r="A198" s="208"/>
      <c r="B198" s="281"/>
      <c r="C198" s="90" t="s">
        <v>58</v>
      </c>
      <c r="D198" s="125">
        <f>SUM(D195:D197)</f>
        <v>142850.00000000006</v>
      </c>
      <c r="E198" s="125">
        <f>SUM(E195:E197)</f>
        <v>94990.50000000001</v>
      </c>
      <c r="F198" s="125">
        <f>SUM(F195:F197)</f>
        <v>94990.50000000001</v>
      </c>
      <c r="G198" s="294"/>
      <c r="H198" s="297"/>
    </row>
    <row r="199" spans="1:8" ht="15.75" customHeight="1">
      <c r="A199" s="137" t="s">
        <v>124</v>
      </c>
      <c r="B199" s="285" t="s">
        <v>93</v>
      </c>
      <c r="C199" s="87" t="s">
        <v>13</v>
      </c>
      <c r="D199" s="121">
        <v>0</v>
      </c>
      <c r="E199" s="121">
        <v>0</v>
      </c>
      <c r="F199" s="121">
        <v>0</v>
      </c>
      <c r="G199" s="248">
        <f>F202/D202</f>
        <v>0.7417728899856031</v>
      </c>
      <c r="H199" s="282"/>
    </row>
    <row r="200" spans="1:8" s="28" customFormat="1" ht="15.75" customHeight="1">
      <c r="A200" s="138"/>
      <c r="B200" s="285"/>
      <c r="C200" s="100" t="s">
        <v>14</v>
      </c>
      <c r="D200" s="122">
        <v>99813.3</v>
      </c>
      <c r="E200" s="122">
        <v>74038.8</v>
      </c>
      <c r="F200" s="122">
        <v>74038.8</v>
      </c>
      <c r="G200" s="249"/>
      <c r="H200" s="283"/>
    </row>
    <row r="201" spans="1:8" s="28" customFormat="1" ht="15.75" customHeight="1">
      <c r="A201" s="138"/>
      <c r="B201" s="285"/>
      <c r="C201" s="100" t="s">
        <v>15</v>
      </c>
      <c r="D201" s="122">
        <v>0</v>
      </c>
      <c r="E201" s="122">
        <v>0</v>
      </c>
      <c r="F201" s="122">
        <v>0</v>
      </c>
      <c r="G201" s="249"/>
      <c r="H201" s="283"/>
    </row>
    <row r="202" spans="1:8" s="28" customFormat="1" ht="15.75" customHeight="1" thickBot="1">
      <c r="A202" s="139"/>
      <c r="B202" s="286"/>
      <c r="C202" s="88" t="s">
        <v>58</v>
      </c>
      <c r="D202" s="123">
        <f>SUM(D199:D201)</f>
        <v>99813.3</v>
      </c>
      <c r="E202" s="123">
        <f>SUM(E199:E201)</f>
        <v>74038.8</v>
      </c>
      <c r="F202" s="123">
        <f>SUM(F199:F201)</f>
        <v>74038.8</v>
      </c>
      <c r="G202" s="250"/>
      <c r="H202" s="284"/>
    </row>
    <row r="203" spans="1:8" s="29" customFormat="1" ht="15.75" customHeight="1">
      <c r="A203" s="137" t="s">
        <v>125</v>
      </c>
      <c r="B203" s="285" t="s">
        <v>94</v>
      </c>
      <c r="C203" s="87" t="s">
        <v>13</v>
      </c>
      <c r="D203" s="121">
        <v>0</v>
      </c>
      <c r="E203" s="121">
        <v>0</v>
      </c>
      <c r="F203" s="121">
        <v>0</v>
      </c>
      <c r="G203" s="248">
        <f>F206/D206</f>
        <v>0.3757810046982708</v>
      </c>
      <c r="H203" s="282"/>
    </row>
    <row r="204" spans="1:8" s="28" customFormat="1" ht="15.75" customHeight="1">
      <c r="A204" s="138"/>
      <c r="B204" s="285"/>
      <c r="C204" s="100" t="s">
        <v>14</v>
      </c>
      <c r="D204" s="122">
        <v>34714.9</v>
      </c>
      <c r="E204" s="122">
        <v>13045.2</v>
      </c>
      <c r="F204" s="122">
        <v>13045.2</v>
      </c>
      <c r="G204" s="249"/>
      <c r="H204" s="283"/>
    </row>
    <row r="205" spans="1:8" s="28" customFormat="1" ht="15.75" customHeight="1">
      <c r="A205" s="138"/>
      <c r="B205" s="285"/>
      <c r="C205" s="100" t="s">
        <v>15</v>
      </c>
      <c r="D205" s="122">
        <v>0</v>
      </c>
      <c r="E205" s="122">
        <v>0</v>
      </c>
      <c r="F205" s="122">
        <v>0</v>
      </c>
      <c r="G205" s="249"/>
      <c r="H205" s="283"/>
    </row>
    <row r="206" spans="1:8" s="28" customFormat="1" ht="15.75" customHeight="1" thickBot="1">
      <c r="A206" s="139"/>
      <c r="B206" s="286"/>
      <c r="C206" s="88" t="s">
        <v>58</v>
      </c>
      <c r="D206" s="123">
        <f>SUM(D203:D205)</f>
        <v>34714.9</v>
      </c>
      <c r="E206" s="123">
        <f>SUM(E203:E205)</f>
        <v>13045.2</v>
      </c>
      <c r="F206" s="123">
        <f>SUM(F203:F205)</f>
        <v>13045.2</v>
      </c>
      <c r="G206" s="250"/>
      <c r="H206" s="284"/>
    </row>
    <row r="207" spans="1:8" ht="15.75" customHeight="1">
      <c r="A207" s="137" t="s">
        <v>126</v>
      </c>
      <c r="B207" s="298" t="s">
        <v>95</v>
      </c>
      <c r="C207" s="87" t="s">
        <v>13</v>
      </c>
      <c r="D207" s="121">
        <v>0</v>
      </c>
      <c r="E207" s="121">
        <v>0</v>
      </c>
      <c r="F207" s="121">
        <v>0</v>
      </c>
      <c r="G207" s="248">
        <f>F210/D210</f>
        <v>1.1795833770595028</v>
      </c>
      <c r="H207" s="282"/>
    </row>
    <row r="208" spans="1:8" s="28" customFormat="1" ht="15.75" customHeight="1">
      <c r="A208" s="138"/>
      <c r="B208" s="298"/>
      <c r="C208" s="100" t="s">
        <v>14</v>
      </c>
      <c r="D208" s="122">
        <v>3811.6</v>
      </c>
      <c r="E208" s="122">
        <v>4496.1</v>
      </c>
      <c r="F208" s="122">
        <v>4496.1</v>
      </c>
      <c r="G208" s="249"/>
      <c r="H208" s="283"/>
    </row>
    <row r="209" spans="1:8" s="28" customFormat="1" ht="15.75" customHeight="1">
      <c r="A209" s="138"/>
      <c r="B209" s="298"/>
      <c r="C209" s="100" t="s">
        <v>15</v>
      </c>
      <c r="D209" s="122">
        <v>0</v>
      </c>
      <c r="E209" s="122">
        <v>0</v>
      </c>
      <c r="F209" s="122">
        <v>0</v>
      </c>
      <c r="G209" s="249"/>
      <c r="H209" s="283"/>
    </row>
    <row r="210" spans="1:8" s="28" customFormat="1" ht="15.75" customHeight="1" thickBot="1">
      <c r="A210" s="139"/>
      <c r="B210" s="299"/>
      <c r="C210" s="88" t="s">
        <v>58</v>
      </c>
      <c r="D210" s="123">
        <f>SUM(D207:D209)</f>
        <v>3811.6</v>
      </c>
      <c r="E210" s="123">
        <f>SUM(E207:E209)</f>
        <v>4496.1</v>
      </c>
      <c r="F210" s="123">
        <f>SUM(F207:F209)</f>
        <v>4496.1</v>
      </c>
      <c r="G210" s="250"/>
      <c r="H210" s="284"/>
    </row>
    <row r="211" spans="1:8" ht="15.75" customHeight="1">
      <c r="A211" s="137" t="s">
        <v>127</v>
      </c>
      <c r="B211" s="285" t="s">
        <v>96</v>
      </c>
      <c r="C211" s="87" t="s">
        <v>13</v>
      </c>
      <c r="D211" s="121">
        <v>0</v>
      </c>
      <c r="E211" s="121">
        <v>0</v>
      </c>
      <c r="F211" s="121">
        <v>0</v>
      </c>
      <c r="G211" s="248">
        <f>F214/D214</f>
        <v>0.4544319600499376</v>
      </c>
      <c r="H211" s="282"/>
    </row>
    <row r="212" spans="1:8" s="28" customFormat="1" ht="15.75" customHeight="1">
      <c r="A212" s="138"/>
      <c r="B212" s="285"/>
      <c r="C212" s="100" t="s">
        <v>14</v>
      </c>
      <c r="D212" s="122">
        <v>961.2</v>
      </c>
      <c r="E212" s="122">
        <v>436.8</v>
      </c>
      <c r="F212" s="122">
        <v>436.8</v>
      </c>
      <c r="G212" s="249"/>
      <c r="H212" s="283"/>
    </row>
    <row r="213" spans="1:8" s="28" customFormat="1" ht="15.75" customHeight="1">
      <c r="A213" s="138"/>
      <c r="B213" s="285"/>
      <c r="C213" s="100" t="s">
        <v>66</v>
      </c>
      <c r="D213" s="122">
        <v>0</v>
      </c>
      <c r="E213" s="122">
        <v>0</v>
      </c>
      <c r="F213" s="122">
        <v>0</v>
      </c>
      <c r="G213" s="249"/>
      <c r="H213" s="283"/>
    </row>
    <row r="214" spans="1:8" s="28" customFormat="1" ht="15.75" customHeight="1" thickBot="1">
      <c r="A214" s="139"/>
      <c r="B214" s="286"/>
      <c r="C214" s="88" t="s">
        <v>58</v>
      </c>
      <c r="D214" s="123">
        <f>SUM(D211:D213)</f>
        <v>961.2</v>
      </c>
      <c r="E214" s="123">
        <f>SUM(E211:E213)</f>
        <v>436.8</v>
      </c>
      <c r="F214" s="123">
        <f>SUM(F211:F213)</f>
        <v>436.8</v>
      </c>
      <c r="G214" s="250"/>
      <c r="H214" s="284"/>
    </row>
    <row r="215" spans="1:8" s="29" customFormat="1" ht="15.75" customHeight="1">
      <c r="A215" s="137" t="s">
        <v>128</v>
      </c>
      <c r="B215" s="285" t="s">
        <v>97</v>
      </c>
      <c r="C215" s="87" t="s">
        <v>13</v>
      </c>
      <c r="D215" s="121">
        <v>0</v>
      </c>
      <c r="E215" s="121">
        <v>0</v>
      </c>
      <c r="F215" s="121">
        <v>0</v>
      </c>
      <c r="G215" s="248">
        <f>F218/D218</f>
        <v>0.47961904761904767</v>
      </c>
      <c r="H215" s="282"/>
    </row>
    <row r="216" spans="1:8" s="28" customFormat="1" ht="15.75" customHeight="1">
      <c r="A216" s="138"/>
      <c r="B216" s="285"/>
      <c r="C216" s="100" t="s">
        <v>14</v>
      </c>
      <c r="D216" s="122">
        <v>525</v>
      </c>
      <c r="E216" s="122">
        <v>251.8</v>
      </c>
      <c r="F216" s="122">
        <v>251.8</v>
      </c>
      <c r="G216" s="249"/>
      <c r="H216" s="283"/>
    </row>
    <row r="217" spans="1:8" s="28" customFormat="1" ht="15.75" customHeight="1">
      <c r="A217" s="138"/>
      <c r="B217" s="285"/>
      <c r="C217" s="100" t="s">
        <v>15</v>
      </c>
      <c r="D217" s="122">
        <v>0</v>
      </c>
      <c r="E217" s="122">
        <v>0</v>
      </c>
      <c r="F217" s="122">
        <v>0</v>
      </c>
      <c r="G217" s="249"/>
      <c r="H217" s="283"/>
    </row>
    <row r="218" spans="1:8" s="28" customFormat="1" ht="15.75" customHeight="1" thickBot="1">
      <c r="A218" s="139"/>
      <c r="B218" s="286"/>
      <c r="C218" s="88" t="s">
        <v>58</v>
      </c>
      <c r="D218" s="123">
        <f>SUM(D215:D217)</f>
        <v>525</v>
      </c>
      <c r="E218" s="123">
        <f>SUM(E215:E217)</f>
        <v>251.8</v>
      </c>
      <c r="F218" s="123">
        <f>SUM(F215:F217)</f>
        <v>251.8</v>
      </c>
      <c r="G218" s="250"/>
      <c r="H218" s="284"/>
    </row>
    <row r="219" spans="1:8" s="28" customFormat="1" ht="15.75" customHeight="1">
      <c r="A219" s="137" t="s">
        <v>129</v>
      </c>
      <c r="B219" s="290" t="s">
        <v>98</v>
      </c>
      <c r="C219" s="87" t="s">
        <v>13</v>
      </c>
      <c r="D219" s="121">
        <v>2119.9</v>
      </c>
      <c r="E219" s="121">
        <v>2119.9</v>
      </c>
      <c r="F219" s="121">
        <v>2119.9</v>
      </c>
      <c r="G219" s="248">
        <f>F222/D222</f>
        <v>1</v>
      </c>
      <c r="H219" s="282"/>
    </row>
    <row r="220" spans="1:8" s="32" customFormat="1" ht="15.75" customHeight="1">
      <c r="A220" s="138"/>
      <c r="B220" s="290"/>
      <c r="C220" s="100" t="s">
        <v>14</v>
      </c>
      <c r="D220" s="122">
        <v>111.6</v>
      </c>
      <c r="E220" s="122">
        <v>111.6</v>
      </c>
      <c r="F220" s="122">
        <v>111.6</v>
      </c>
      <c r="G220" s="249"/>
      <c r="H220" s="283"/>
    </row>
    <row r="221" spans="1:8" s="28" customFormat="1" ht="15.75" customHeight="1">
      <c r="A221" s="138"/>
      <c r="B221" s="290"/>
      <c r="C221" s="100" t="s">
        <v>15</v>
      </c>
      <c r="D221" s="122">
        <v>0</v>
      </c>
      <c r="E221" s="122">
        <v>0</v>
      </c>
      <c r="F221" s="122"/>
      <c r="G221" s="249"/>
      <c r="H221" s="283"/>
    </row>
    <row r="222" spans="1:8" s="28" customFormat="1" ht="15.75" customHeight="1" thickBot="1">
      <c r="A222" s="139"/>
      <c r="B222" s="291"/>
      <c r="C222" s="88" t="s">
        <v>58</v>
      </c>
      <c r="D222" s="123">
        <f>SUM(D219:D221)</f>
        <v>2231.5</v>
      </c>
      <c r="E222" s="123">
        <f>SUM(E219:E221)</f>
        <v>2231.5</v>
      </c>
      <c r="F222" s="123">
        <f>SUM(F219:F221)</f>
        <v>2231.5</v>
      </c>
      <c r="G222" s="250"/>
      <c r="H222" s="284"/>
    </row>
    <row r="223" spans="1:8" s="28" customFormat="1" ht="15.75" customHeight="1">
      <c r="A223" s="137" t="s">
        <v>130</v>
      </c>
      <c r="B223" s="290" t="s">
        <v>99</v>
      </c>
      <c r="C223" s="87" t="s">
        <v>13</v>
      </c>
      <c r="D223" s="121">
        <v>705.3</v>
      </c>
      <c r="E223" s="121">
        <v>436.4</v>
      </c>
      <c r="F223" s="121">
        <v>436.4</v>
      </c>
      <c r="G223" s="248">
        <f>F226/D226</f>
        <v>0.6186750788643532</v>
      </c>
      <c r="H223" s="282"/>
    </row>
    <row r="224" spans="1:8" s="32" customFormat="1" ht="15.75" customHeight="1">
      <c r="A224" s="138"/>
      <c r="B224" s="290"/>
      <c r="C224" s="100" t="s">
        <v>14</v>
      </c>
      <c r="D224" s="122">
        <v>87.2</v>
      </c>
      <c r="E224" s="122">
        <v>53.9</v>
      </c>
      <c r="F224" s="122">
        <v>53.9</v>
      </c>
      <c r="G224" s="249"/>
      <c r="H224" s="283"/>
    </row>
    <row r="225" spans="1:8" s="28" customFormat="1" ht="15.75" customHeight="1">
      <c r="A225" s="138"/>
      <c r="B225" s="290"/>
      <c r="C225" s="100" t="s">
        <v>15</v>
      </c>
      <c r="D225" s="122">
        <v>0</v>
      </c>
      <c r="E225" s="122">
        <v>0</v>
      </c>
      <c r="F225" s="122">
        <v>0</v>
      </c>
      <c r="G225" s="249"/>
      <c r="H225" s="283"/>
    </row>
    <row r="226" spans="1:8" s="28" customFormat="1" ht="15.75" customHeight="1" thickBot="1">
      <c r="A226" s="139"/>
      <c r="B226" s="291"/>
      <c r="C226" s="88" t="s">
        <v>58</v>
      </c>
      <c r="D226" s="123">
        <f>SUM(D223:D225)</f>
        <v>792.5</v>
      </c>
      <c r="E226" s="123">
        <f>SUM(E223:E225)</f>
        <v>490.29999999999995</v>
      </c>
      <c r="F226" s="123">
        <f>SUM(F223:F225)</f>
        <v>490.29999999999995</v>
      </c>
      <c r="G226" s="250"/>
      <c r="H226" s="284"/>
    </row>
    <row r="227" spans="1:8" s="28" customFormat="1" ht="15.75" customHeight="1">
      <c r="A227" s="206" t="s">
        <v>131</v>
      </c>
      <c r="B227" s="303" t="s">
        <v>100</v>
      </c>
      <c r="C227" s="89" t="s">
        <v>13</v>
      </c>
      <c r="D227" s="126">
        <f aca="true" t="shared" si="14" ref="D227:F229">D231+D235</f>
        <v>249.2</v>
      </c>
      <c r="E227" s="126">
        <f t="shared" si="14"/>
        <v>213.6</v>
      </c>
      <c r="F227" s="126">
        <f t="shared" si="14"/>
        <v>213.6</v>
      </c>
      <c r="G227" s="292">
        <f>F230/D230</f>
        <v>0.40552896635473956</v>
      </c>
      <c r="H227" s="295"/>
    </row>
    <row r="228" spans="1:8" s="28" customFormat="1" ht="15.75" customHeight="1">
      <c r="A228" s="207"/>
      <c r="B228" s="280"/>
      <c r="C228" s="99" t="s">
        <v>14</v>
      </c>
      <c r="D228" s="126">
        <f t="shared" si="14"/>
        <v>1150.7</v>
      </c>
      <c r="E228" s="126">
        <f t="shared" si="14"/>
        <v>354.09999999999997</v>
      </c>
      <c r="F228" s="126">
        <f t="shared" si="14"/>
        <v>354.09999999999997</v>
      </c>
      <c r="G228" s="293"/>
      <c r="H228" s="296"/>
    </row>
    <row r="229" spans="1:8" s="28" customFormat="1" ht="15.75" customHeight="1">
      <c r="A229" s="207"/>
      <c r="B229" s="280"/>
      <c r="C229" s="99" t="s">
        <v>15</v>
      </c>
      <c r="D229" s="126">
        <f t="shared" si="14"/>
        <v>0</v>
      </c>
      <c r="E229" s="126">
        <f t="shared" si="14"/>
        <v>0</v>
      </c>
      <c r="F229" s="126">
        <f t="shared" si="14"/>
        <v>0</v>
      </c>
      <c r="G229" s="293"/>
      <c r="H229" s="296"/>
    </row>
    <row r="230" spans="1:8" s="28" customFormat="1" ht="15.75" customHeight="1" thickBot="1">
      <c r="A230" s="208"/>
      <c r="B230" s="281"/>
      <c r="C230" s="90" t="s">
        <v>58</v>
      </c>
      <c r="D230" s="125">
        <f>SUM(D227:D229)</f>
        <v>1399.9</v>
      </c>
      <c r="E230" s="125">
        <f>SUM(E227:E229)</f>
        <v>567.6999999999999</v>
      </c>
      <c r="F230" s="125">
        <f>SUM(F227:F229)</f>
        <v>567.6999999999999</v>
      </c>
      <c r="G230" s="294"/>
      <c r="H230" s="297"/>
    </row>
    <row r="231" spans="1:8" ht="15.75" customHeight="1">
      <c r="A231" s="137" t="s">
        <v>132</v>
      </c>
      <c r="B231" s="285" t="s">
        <v>101</v>
      </c>
      <c r="C231" s="87" t="s">
        <v>13</v>
      </c>
      <c r="D231" s="121">
        <v>0</v>
      </c>
      <c r="E231" s="121">
        <v>0</v>
      </c>
      <c r="F231" s="121">
        <v>0</v>
      </c>
      <c r="G231" s="248">
        <f>F234/D234</f>
        <v>0.2926154120903652</v>
      </c>
      <c r="H231" s="282"/>
    </row>
    <row r="232" spans="1:8" s="28" customFormat="1" ht="15.75" customHeight="1">
      <c r="A232" s="138"/>
      <c r="B232" s="285"/>
      <c r="C232" s="100" t="s">
        <v>14</v>
      </c>
      <c r="D232" s="122">
        <v>1119.9</v>
      </c>
      <c r="E232" s="122">
        <v>327.7</v>
      </c>
      <c r="F232" s="122">
        <v>327.7</v>
      </c>
      <c r="G232" s="249"/>
      <c r="H232" s="283"/>
    </row>
    <row r="233" spans="1:8" s="28" customFormat="1" ht="15.75" customHeight="1">
      <c r="A233" s="138"/>
      <c r="B233" s="285"/>
      <c r="C233" s="100" t="s">
        <v>15</v>
      </c>
      <c r="D233" s="122">
        <v>0</v>
      </c>
      <c r="E233" s="122">
        <v>0</v>
      </c>
      <c r="F233" s="122">
        <v>0</v>
      </c>
      <c r="G233" s="249"/>
      <c r="H233" s="283"/>
    </row>
    <row r="234" spans="1:8" s="28" customFormat="1" ht="15.75" customHeight="1" thickBot="1">
      <c r="A234" s="139"/>
      <c r="B234" s="286"/>
      <c r="C234" s="88" t="s">
        <v>58</v>
      </c>
      <c r="D234" s="123">
        <f>SUM(D231:D233)</f>
        <v>1119.9</v>
      </c>
      <c r="E234" s="123">
        <f>SUM(E231:E233)</f>
        <v>327.7</v>
      </c>
      <c r="F234" s="123">
        <f>SUM(F231:F233)</f>
        <v>327.7</v>
      </c>
      <c r="G234" s="250"/>
      <c r="H234" s="284"/>
    </row>
    <row r="235" spans="1:8" s="29" customFormat="1" ht="15.75" customHeight="1">
      <c r="A235" s="137" t="s">
        <v>133</v>
      </c>
      <c r="B235" s="285" t="s">
        <v>102</v>
      </c>
      <c r="C235" s="87" t="s">
        <v>13</v>
      </c>
      <c r="D235" s="121">
        <v>249.2</v>
      </c>
      <c r="E235" s="121">
        <v>213.6</v>
      </c>
      <c r="F235" s="121">
        <v>213.6</v>
      </c>
      <c r="G235" s="248">
        <f>F238/D238</f>
        <v>0.8571428571428571</v>
      </c>
      <c r="H235" s="282"/>
    </row>
    <row r="236" spans="1:8" s="28" customFormat="1" ht="15.75" customHeight="1">
      <c r="A236" s="138"/>
      <c r="B236" s="285"/>
      <c r="C236" s="100" t="s">
        <v>14</v>
      </c>
      <c r="D236" s="122">
        <v>30.8</v>
      </c>
      <c r="E236" s="122">
        <v>26.4</v>
      </c>
      <c r="F236" s="122">
        <v>26.4</v>
      </c>
      <c r="G236" s="249"/>
      <c r="H236" s="283"/>
    </row>
    <row r="237" spans="1:8" s="28" customFormat="1" ht="15.75" customHeight="1">
      <c r="A237" s="138"/>
      <c r="B237" s="285"/>
      <c r="C237" s="100" t="s">
        <v>15</v>
      </c>
      <c r="D237" s="122">
        <v>0</v>
      </c>
      <c r="E237" s="122">
        <v>0</v>
      </c>
      <c r="F237" s="122">
        <v>0</v>
      </c>
      <c r="G237" s="249"/>
      <c r="H237" s="283"/>
    </row>
    <row r="238" spans="1:8" s="28" customFormat="1" ht="15.75" customHeight="1" thickBot="1">
      <c r="A238" s="139"/>
      <c r="B238" s="286"/>
      <c r="C238" s="88" t="s">
        <v>58</v>
      </c>
      <c r="D238" s="123">
        <f>SUM(D235:D237)</f>
        <v>280</v>
      </c>
      <c r="E238" s="123">
        <f>SUM(E235:E237)</f>
        <v>240</v>
      </c>
      <c r="F238" s="123">
        <f>SUM(F235:F237)</f>
        <v>240</v>
      </c>
      <c r="G238" s="250"/>
      <c r="H238" s="284"/>
    </row>
    <row r="239" spans="1:8" s="29" customFormat="1" ht="15.75" customHeight="1">
      <c r="A239" s="206" t="s">
        <v>134</v>
      </c>
      <c r="B239" s="280" t="s">
        <v>103</v>
      </c>
      <c r="C239" s="89" t="s">
        <v>13</v>
      </c>
      <c r="D239" s="124">
        <f aca="true" t="shared" si="15" ref="D239:F241">D243+D247+D251</f>
        <v>3030.9</v>
      </c>
      <c r="E239" s="124">
        <f t="shared" si="15"/>
        <v>2699.2</v>
      </c>
      <c r="F239" s="124">
        <f t="shared" si="15"/>
        <v>2699.2</v>
      </c>
      <c r="G239" s="292">
        <f>F242/D242</f>
        <v>0.8544659498207885</v>
      </c>
      <c r="H239" s="295"/>
    </row>
    <row r="240" spans="1:8" s="28" customFormat="1" ht="15.75" customHeight="1">
      <c r="A240" s="207"/>
      <c r="B240" s="280"/>
      <c r="C240" s="99" t="s">
        <v>14</v>
      </c>
      <c r="D240" s="124">
        <f t="shared" si="15"/>
        <v>3944.1</v>
      </c>
      <c r="E240" s="124">
        <f t="shared" si="15"/>
        <v>3260.7</v>
      </c>
      <c r="F240" s="124">
        <f t="shared" si="15"/>
        <v>3260.7</v>
      </c>
      <c r="G240" s="293"/>
      <c r="H240" s="296"/>
    </row>
    <row r="241" spans="1:8" s="28" customFormat="1" ht="15.75" customHeight="1">
      <c r="A241" s="207"/>
      <c r="B241" s="280"/>
      <c r="C241" s="99" t="s">
        <v>15</v>
      </c>
      <c r="D241" s="124">
        <f t="shared" si="15"/>
        <v>0</v>
      </c>
      <c r="E241" s="124">
        <f t="shared" si="15"/>
        <v>0</v>
      </c>
      <c r="F241" s="124">
        <f t="shared" si="15"/>
        <v>0</v>
      </c>
      <c r="G241" s="293"/>
      <c r="H241" s="296"/>
    </row>
    <row r="242" spans="1:8" s="28" customFormat="1" ht="15.75" customHeight="1" thickBot="1">
      <c r="A242" s="208"/>
      <c r="B242" s="281"/>
      <c r="C242" s="90" t="s">
        <v>58</v>
      </c>
      <c r="D242" s="125">
        <f>SUM(D239:D241)</f>
        <v>6975</v>
      </c>
      <c r="E242" s="125">
        <f>SUM(E239:E241)</f>
        <v>5959.9</v>
      </c>
      <c r="F242" s="125">
        <f>SUM(F239:F241)</f>
        <v>5959.9</v>
      </c>
      <c r="G242" s="294"/>
      <c r="H242" s="297"/>
    </row>
    <row r="243" spans="1:8" ht="15.75" customHeight="1">
      <c r="A243" s="137" t="s">
        <v>135</v>
      </c>
      <c r="B243" s="285" t="s">
        <v>104</v>
      </c>
      <c r="C243" s="87" t="s">
        <v>13</v>
      </c>
      <c r="D243" s="121">
        <v>0</v>
      </c>
      <c r="E243" s="121">
        <v>0</v>
      </c>
      <c r="F243" s="121">
        <v>0</v>
      </c>
      <c r="G243" s="248">
        <f>F246/D246</f>
        <v>0.8200308166409861</v>
      </c>
      <c r="H243" s="282"/>
    </row>
    <row r="244" spans="1:8" s="28" customFormat="1" ht="15.75" customHeight="1">
      <c r="A244" s="138"/>
      <c r="B244" s="285"/>
      <c r="C244" s="100" t="s">
        <v>14</v>
      </c>
      <c r="D244" s="122">
        <v>3569.5</v>
      </c>
      <c r="E244" s="122">
        <v>2927.1</v>
      </c>
      <c r="F244" s="122">
        <v>2927.1</v>
      </c>
      <c r="G244" s="249"/>
      <c r="H244" s="283"/>
    </row>
    <row r="245" spans="1:8" s="28" customFormat="1" ht="15.75" customHeight="1">
      <c r="A245" s="138"/>
      <c r="B245" s="285"/>
      <c r="C245" s="100" t="s">
        <v>15</v>
      </c>
      <c r="D245" s="122">
        <v>0</v>
      </c>
      <c r="E245" s="122">
        <v>0</v>
      </c>
      <c r="F245" s="122">
        <v>0</v>
      </c>
      <c r="G245" s="249"/>
      <c r="H245" s="283"/>
    </row>
    <row r="246" spans="1:8" ht="15.75" customHeight="1" thickBot="1">
      <c r="A246" s="139"/>
      <c r="B246" s="286"/>
      <c r="C246" s="88" t="s">
        <v>58</v>
      </c>
      <c r="D246" s="123">
        <f>SUM(D243:D245)</f>
        <v>3569.5</v>
      </c>
      <c r="E246" s="123">
        <f>SUM(E243:E245)</f>
        <v>2927.1</v>
      </c>
      <c r="F246" s="123">
        <f>SUM(F243:F245)</f>
        <v>2927.1</v>
      </c>
      <c r="G246" s="250"/>
      <c r="H246" s="284"/>
    </row>
    <row r="247" spans="1:8" s="28" customFormat="1" ht="15.75" customHeight="1">
      <c r="A247" s="137" t="s">
        <v>136</v>
      </c>
      <c r="B247" s="285" t="s">
        <v>105</v>
      </c>
      <c r="C247" s="87" t="s">
        <v>13</v>
      </c>
      <c r="D247" s="121">
        <v>6.9</v>
      </c>
      <c r="E247" s="121">
        <v>3.2</v>
      </c>
      <c r="F247" s="121">
        <v>3.2</v>
      </c>
      <c r="G247" s="248">
        <f>F250/D250</f>
        <v>0.4615384615384615</v>
      </c>
      <c r="H247" s="282"/>
    </row>
    <row r="248" spans="1:8" s="28" customFormat="1" ht="15.75" customHeight="1">
      <c r="A248" s="138"/>
      <c r="B248" s="285"/>
      <c r="C248" s="100" t="s">
        <v>14</v>
      </c>
      <c r="D248" s="122">
        <v>0.9</v>
      </c>
      <c r="E248" s="122">
        <v>0.4</v>
      </c>
      <c r="F248" s="122">
        <v>0.4</v>
      </c>
      <c r="G248" s="249"/>
      <c r="H248" s="283"/>
    </row>
    <row r="249" spans="1:8" s="28" customFormat="1" ht="15.75" customHeight="1">
      <c r="A249" s="138"/>
      <c r="B249" s="285"/>
      <c r="C249" s="91" t="s">
        <v>15</v>
      </c>
      <c r="D249" s="122">
        <v>0</v>
      </c>
      <c r="E249" s="122">
        <v>0</v>
      </c>
      <c r="F249" s="122">
        <v>0</v>
      </c>
      <c r="G249" s="249"/>
      <c r="H249" s="283"/>
    </row>
    <row r="250" spans="1:8" s="28" customFormat="1" ht="15.75" customHeight="1" thickBot="1">
      <c r="A250" s="139"/>
      <c r="B250" s="286"/>
      <c r="C250" s="88" t="s">
        <v>58</v>
      </c>
      <c r="D250" s="123">
        <f>SUM(D247:D249)</f>
        <v>7.800000000000001</v>
      </c>
      <c r="E250" s="123">
        <f>SUM(E247:E249)</f>
        <v>3.6</v>
      </c>
      <c r="F250" s="123">
        <f>SUM(F247:F249)</f>
        <v>3.6</v>
      </c>
      <c r="G250" s="250"/>
      <c r="H250" s="284"/>
    </row>
    <row r="251" spans="1:8" s="28" customFormat="1" ht="15.75" customHeight="1">
      <c r="A251" s="137" t="s">
        <v>137</v>
      </c>
      <c r="B251" s="285" t="s">
        <v>106</v>
      </c>
      <c r="C251" s="87" t="s">
        <v>13</v>
      </c>
      <c r="D251" s="121">
        <v>3024</v>
      </c>
      <c r="E251" s="121">
        <v>2696</v>
      </c>
      <c r="F251" s="121">
        <v>2696</v>
      </c>
      <c r="G251" s="248">
        <f>F254/D254</f>
        <v>0.8915442799540866</v>
      </c>
      <c r="H251" s="282"/>
    </row>
    <row r="252" spans="1:8" s="28" customFormat="1" ht="15.75" customHeight="1">
      <c r="A252" s="138"/>
      <c r="B252" s="285"/>
      <c r="C252" s="100" t="s">
        <v>14</v>
      </c>
      <c r="D252" s="122">
        <v>373.7</v>
      </c>
      <c r="E252" s="122">
        <v>333.2</v>
      </c>
      <c r="F252" s="122">
        <v>333.2</v>
      </c>
      <c r="G252" s="249"/>
      <c r="H252" s="283"/>
    </row>
    <row r="253" spans="1:8" s="28" customFormat="1" ht="15.75" customHeight="1">
      <c r="A253" s="138"/>
      <c r="B253" s="285"/>
      <c r="C253" s="100" t="s">
        <v>15</v>
      </c>
      <c r="D253" s="122">
        <v>0</v>
      </c>
      <c r="E253" s="122">
        <v>0</v>
      </c>
      <c r="F253" s="122">
        <v>0</v>
      </c>
      <c r="G253" s="249"/>
      <c r="H253" s="283"/>
    </row>
    <row r="254" spans="1:8" s="28" customFormat="1" ht="15.75" customHeight="1" thickBot="1">
      <c r="A254" s="139"/>
      <c r="B254" s="286"/>
      <c r="C254" s="88" t="s">
        <v>58</v>
      </c>
      <c r="D254" s="123">
        <f>SUM(D251:D253)</f>
        <v>3397.7</v>
      </c>
      <c r="E254" s="123">
        <f>SUM(E251:E253)</f>
        <v>3029.2</v>
      </c>
      <c r="F254" s="123">
        <f>SUM(F251:F253)</f>
        <v>3029.2</v>
      </c>
      <c r="G254" s="250"/>
      <c r="H254" s="284"/>
    </row>
    <row r="255" spans="1:8" s="31" customFormat="1" ht="15.75" customHeight="1">
      <c r="A255" s="206" t="s">
        <v>138</v>
      </c>
      <c r="B255" s="280" t="s">
        <v>107</v>
      </c>
      <c r="C255" s="89" t="s">
        <v>13</v>
      </c>
      <c r="D255" s="124">
        <f aca="true" t="shared" si="16" ref="D255:F257">D259</f>
        <v>0</v>
      </c>
      <c r="E255" s="124">
        <f t="shared" si="16"/>
        <v>0</v>
      </c>
      <c r="F255" s="124">
        <f t="shared" si="16"/>
        <v>0</v>
      </c>
      <c r="G255" s="292">
        <f>F258/D258</f>
        <v>0.24756944444444443</v>
      </c>
      <c r="H255" s="295"/>
    </row>
    <row r="256" spans="1:8" ht="15.75" customHeight="1">
      <c r="A256" s="207"/>
      <c r="B256" s="280"/>
      <c r="C256" s="99" t="s">
        <v>14</v>
      </c>
      <c r="D256" s="124">
        <f t="shared" si="16"/>
        <v>576</v>
      </c>
      <c r="E256" s="124">
        <f t="shared" si="16"/>
        <v>142.6</v>
      </c>
      <c r="F256" s="124">
        <f t="shared" si="16"/>
        <v>142.6</v>
      </c>
      <c r="G256" s="293"/>
      <c r="H256" s="296"/>
    </row>
    <row r="257" spans="1:8" ht="15.75" customHeight="1">
      <c r="A257" s="207"/>
      <c r="B257" s="280"/>
      <c r="C257" s="99" t="s">
        <v>15</v>
      </c>
      <c r="D257" s="124">
        <f t="shared" si="16"/>
        <v>0</v>
      </c>
      <c r="E257" s="124">
        <f t="shared" si="16"/>
        <v>0</v>
      </c>
      <c r="F257" s="124">
        <f t="shared" si="16"/>
        <v>0</v>
      </c>
      <c r="G257" s="293"/>
      <c r="H257" s="296"/>
    </row>
    <row r="258" spans="1:8" ht="15.75" customHeight="1" thickBot="1">
      <c r="A258" s="208"/>
      <c r="B258" s="281"/>
      <c r="C258" s="90" t="s">
        <v>58</v>
      </c>
      <c r="D258" s="125">
        <f>SUM(D255:D257)</f>
        <v>576</v>
      </c>
      <c r="E258" s="125">
        <f>SUM(E255:E257)</f>
        <v>142.6</v>
      </c>
      <c r="F258" s="125">
        <f>SUM(F255:F257)</f>
        <v>142.6</v>
      </c>
      <c r="G258" s="294"/>
      <c r="H258" s="297"/>
    </row>
    <row r="259" spans="1:8" ht="21" customHeight="1">
      <c r="A259" s="137" t="s">
        <v>139</v>
      </c>
      <c r="B259" s="285" t="s">
        <v>108</v>
      </c>
      <c r="C259" s="87" t="s">
        <v>13</v>
      </c>
      <c r="D259" s="121">
        <v>0</v>
      </c>
      <c r="E259" s="121">
        <v>0</v>
      </c>
      <c r="F259" s="121">
        <v>0</v>
      </c>
      <c r="G259" s="248">
        <f>F262/D262</f>
        <v>0.24756944444444443</v>
      </c>
      <c r="H259" s="282"/>
    </row>
    <row r="260" spans="1:8" s="28" customFormat="1" ht="21" customHeight="1">
      <c r="A260" s="138"/>
      <c r="B260" s="285"/>
      <c r="C260" s="100" t="s">
        <v>14</v>
      </c>
      <c r="D260" s="122">
        <v>576</v>
      </c>
      <c r="E260" s="122">
        <v>142.6</v>
      </c>
      <c r="F260" s="122">
        <v>142.6</v>
      </c>
      <c r="G260" s="249"/>
      <c r="H260" s="283"/>
    </row>
    <row r="261" spans="1:8" s="28" customFormat="1" ht="21" customHeight="1">
      <c r="A261" s="138"/>
      <c r="B261" s="285"/>
      <c r="C261" s="100" t="s">
        <v>15</v>
      </c>
      <c r="D261" s="122">
        <v>0</v>
      </c>
      <c r="E261" s="122">
        <v>0</v>
      </c>
      <c r="F261" s="122">
        <v>0</v>
      </c>
      <c r="G261" s="249"/>
      <c r="H261" s="283"/>
    </row>
    <row r="262" spans="1:8" s="28" customFormat="1" ht="21" customHeight="1" thickBot="1">
      <c r="A262" s="139"/>
      <c r="B262" s="286"/>
      <c r="C262" s="88" t="s">
        <v>58</v>
      </c>
      <c r="D262" s="123">
        <f>SUM(D259:D261)</f>
        <v>576</v>
      </c>
      <c r="E262" s="123">
        <f>SUM(E259:E261)</f>
        <v>142.6</v>
      </c>
      <c r="F262" s="123">
        <f>SUM(F259:F261)</f>
        <v>142.6</v>
      </c>
      <c r="G262" s="250"/>
      <c r="H262" s="284"/>
    </row>
    <row r="263" spans="1:8" s="29" customFormat="1" ht="15.75" customHeight="1">
      <c r="A263" s="206" t="s">
        <v>140</v>
      </c>
      <c r="B263" s="280" t="s">
        <v>109</v>
      </c>
      <c r="C263" s="89" t="s">
        <v>13</v>
      </c>
      <c r="D263" s="124">
        <f aca="true" t="shared" si="17" ref="D263:F265">D267+D271+D275</f>
        <v>245</v>
      </c>
      <c r="E263" s="124">
        <f t="shared" si="17"/>
        <v>245</v>
      </c>
      <c r="F263" s="124">
        <f t="shared" si="17"/>
        <v>245</v>
      </c>
      <c r="G263" s="292">
        <f>F266/D266</f>
        <v>0.6897460287263388</v>
      </c>
      <c r="H263" s="295"/>
    </row>
    <row r="264" spans="1:8" s="28" customFormat="1" ht="15.75" customHeight="1">
      <c r="A264" s="207"/>
      <c r="B264" s="280"/>
      <c r="C264" s="99" t="s">
        <v>14</v>
      </c>
      <c r="D264" s="124">
        <f t="shared" si="17"/>
        <v>31294</v>
      </c>
      <c r="E264" s="124">
        <f t="shared" si="17"/>
        <v>21508.9</v>
      </c>
      <c r="F264" s="124">
        <f t="shared" si="17"/>
        <v>21508.9</v>
      </c>
      <c r="G264" s="293"/>
      <c r="H264" s="296"/>
    </row>
    <row r="265" spans="1:8" ht="15.75" customHeight="1">
      <c r="A265" s="207"/>
      <c r="B265" s="280"/>
      <c r="C265" s="99" t="s">
        <v>15</v>
      </c>
      <c r="D265" s="124">
        <f t="shared" si="17"/>
        <v>0</v>
      </c>
      <c r="E265" s="124">
        <f t="shared" si="17"/>
        <v>0</v>
      </c>
      <c r="F265" s="124">
        <f t="shared" si="17"/>
        <v>0</v>
      </c>
      <c r="G265" s="293"/>
      <c r="H265" s="296"/>
    </row>
    <row r="266" spans="1:8" ht="15.75" customHeight="1" thickBot="1">
      <c r="A266" s="208"/>
      <c r="B266" s="281"/>
      <c r="C266" s="90" t="s">
        <v>58</v>
      </c>
      <c r="D266" s="125">
        <f>SUM(D263:D265)</f>
        <v>31539</v>
      </c>
      <c r="E266" s="125">
        <f>SUM(E263:E265)</f>
        <v>21753.9</v>
      </c>
      <c r="F266" s="125">
        <f>SUM(F263:F265)</f>
        <v>21753.9</v>
      </c>
      <c r="G266" s="294"/>
      <c r="H266" s="297"/>
    </row>
    <row r="267" spans="1:8" s="32" customFormat="1" ht="15.75" customHeight="1">
      <c r="A267" s="137" t="s">
        <v>141</v>
      </c>
      <c r="B267" s="285" t="s">
        <v>110</v>
      </c>
      <c r="C267" s="87" t="s">
        <v>13</v>
      </c>
      <c r="D267" s="121">
        <v>0</v>
      </c>
      <c r="E267" s="121">
        <v>0</v>
      </c>
      <c r="F267" s="121">
        <v>0</v>
      </c>
      <c r="G267" s="248">
        <f>F270/D270</f>
        <v>0.6896650229994384</v>
      </c>
      <c r="H267" s="282"/>
    </row>
    <row r="268" spans="1:8" s="28" customFormat="1" ht="15.75" customHeight="1">
      <c r="A268" s="138"/>
      <c r="B268" s="285"/>
      <c r="C268" s="100" t="s">
        <v>14</v>
      </c>
      <c r="D268" s="122">
        <v>30805.1</v>
      </c>
      <c r="E268" s="122">
        <v>21245.2</v>
      </c>
      <c r="F268" s="122">
        <v>21245.2</v>
      </c>
      <c r="G268" s="249"/>
      <c r="H268" s="283"/>
    </row>
    <row r="269" spans="1:8" s="28" customFormat="1" ht="15.75" customHeight="1">
      <c r="A269" s="138"/>
      <c r="B269" s="285"/>
      <c r="C269" s="100" t="s">
        <v>15</v>
      </c>
      <c r="D269" s="122">
        <v>0</v>
      </c>
      <c r="E269" s="122">
        <v>0</v>
      </c>
      <c r="F269" s="122">
        <v>0</v>
      </c>
      <c r="G269" s="249"/>
      <c r="H269" s="283"/>
    </row>
    <row r="270" spans="1:8" ht="15.75" customHeight="1" thickBot="1">
      <c r="A270" s="139"/>
      <c r="B270" s="286"/>
      <c r="C270" s="88" t="s">
        <v>58</v>
      </c>
      <c r="D270" s="123">
        <f>SUM(D267:D269)</f>
        <v>30805.1</v>
      </c>
      <c r="E270" s="123">
        <f>SUM(E267:E269)</f>
        <v>21245.2</v>
      </c>
      <c r="F270" s="123">
        <f>SUM(F267:F269)</f>
        <v>21245.2</v>
      </c>
      <c r="G270" s="250"/>
      <c r="H270" s="284"/>
    </row>
    <row r="271" spans="1:8" s="29" customFormat="1" ht="15.75" customHeight="1">
      <c r="A271" s="137" t="s">
        <v>142</v>
      </c>
      <c r="B271" s="298" t="s">
        <v>111</v>
      </c>
      <c r="C271" s="87" t="s">
        <v>13</v>
      </c>
      <c r="D271" s="121">
        <v>0</v>
      </c>
      <c r="E271" s="121">
        <v>0</v>
      </c>
      <c r="F271" s="121">
        <v>0</v>
      </c>
      <c r="G271" s="248">
        <f>F274/D274</f>
        <v>0.526890756302521</v>
      </c>
      <c r="H271" s="282"/>
    </row>
    <row r="272" spans="1:8" s="28" customFormat="1" ht="15.75" customHeight="1">
      <c r="A272" s="138"/>
      <c r="B272" s="298"/>
      <c r="C272" s="100" t="s">
        <v>14</v>
      </c>
      <c r="D272" s="122">
        <v>476</v>
      </c>
      <c r="E272" s="122">
        <v>250.8</v>
      </c>
      <c r="F272" s="122">
        <v>250.8</v>
      </c>
      <c r="G272" s="249"/>
      <c r="H272" s="283"/>
    </row>
    <row r="273" spans="1:8" s="28" customFormat="1" ht="15.75" customHeight="1">
      <c r="A273" s="138"/>
      <c r="B273" s="298"/>
      <c r="C273" s="100" t="s">
        <v>15</v>
      </c>
      <c r="D273" s="122">
        <v>0</v>
      </c>
      <c r="E273" s="122">
        <v>0</v>
      </c>
      <c r="F273" s="122">
        <v>0</v>
      </c>
      <c r="G273" s="249"/>
      <c r="H273" s="283"/>
    </row>
    <row r="274" spans="1:8" s="28" customFormat="1" ht="15.75" customHeight="1" thickBot="1">
      <c r="A274" s="139"/>
      <c r="B274" s="299"/>
      <c r="C274" s="88" t="s">
        <v>58</v>
      </c>
      <c r="D274" s="123">
        <f>SUM(D271:D273)</f>
        <v>476</v>
      </c>
      <c r="E274" s="123">
        <f>SUM(E271:E273)</f>
        <v>250.8</v>
      </c>
      <c r="F274" s="123">
        <f>SUM(F271:F273)</f>
        <v>250.8</v>
      </c>
      <c r="G274" s="250"/>
      <c r="H274" s="284"/>
    </row>
    <row r="275" spans="1:8" s="28" customFormat="1" ht="15.75" customHeight="1">
      <c r="A275" s="137" t="s">
        <v>143</v>
      </c>
      <c r="B275" s="290" t="s">
        <v>112</v>
      </c>
      <c r="C275" s="87" t="s">
        <v>13</v>
      </c>
      <c r="D275" s="121">
        <v>245</v>
      </c>
      <c r="E275" s="121">
        <v>245</v>
      </c>
      <c r="F275" s="121">
        <v>245</v>
      </c>
      <c r="G275" s="248">
        <f>F278/D278</f>
        <v>1</v>
      </c>
      <c r="H275" s="282"/>
    </row>
    <row r="276" spans="1:8" s="32" customFormat="1" ht="15.75" customHeight="1">
      <c r="A276" s="138"/>
      <c r="B276" s="290"/>
      <c r="C276" s="100" t="s">
        <v>14</v>
      </c>
      <c r="D276" s="122">
        <v>12.9</v>
      </c>
      <c r="E276" s="122">
        <v>12.9</v>
      </c>
      <c r="F276" s="122">
        <v>12.9</v>
      </c>
      <c r="G276" s="249"/>
      <c r="H276" s="283"/>
    </row>
    <row r="277" spans="1:8" s="28" customFormat="1" ht="15.75" customHeight="1">
      <c r="A277" s="138"/>
      <c r="B277" s="290"/>
      <c r="C277" s="100" t="s">
        <v>15</v>
      </c>
      <c r="D277" s="122">
        <v>0</v>
      </c>
      <c r="E277" s="122">
        <v>0</v>
      </c>
      <c r="F277" s="122">
        <v>0</v>
      </c>
      <c r="G277" s="249"/>
      <c r="H277" s="283"/>
    </row>
    <row r="278" spans="1:8" s="28" customFormat="1" ht="15.75" customHeight="1" thickBot="1">
      <c r="A278" s="139"/>
      <c r="B278" s="291"/>
      <c r="C278" s="88" t="s">
        <v>58</v>
      </c>
      <c r="D278" s="123">
        <f>SUM(D275:D277)</f>
        <v>257.9</v>
      </c>
      <c r="E278" s="123">
        <f>SUM(E275:E277)</f>
        <v>257.9</v>
      </c>
      <c r="F278" s="123">
        <f>SUM(F275:F277)</f>
        <v>257.9</v>
      </c>
      <c r="G278" s="250"/>
      <c r="H278" s="284"/>
    </row>
    <row r="279" spans="1:8" ht="13.5" thickBot="1">
      <c r="A279" s="221" t="s">
        <v>144</v>
      </c>
      <c r="B279" s="181" t="s">
        <v>117</v>
      </c>
      <c r="C279" s="48" t="s">
        <v>12</v>
      </c>
      <c r="D279" s="49">
        <f>D53+D63+D73</f>
        <v>0</v>
      </c>
      <c r="E279" s="49">
        <f>E53+E63+E73</f>
        <v>0</v>
      </c>
      <c r="F279" s="49">
        <f>F53+F63+F73</f>
        <v>0</v>
      </c>
      <c r="G279" s="184">
        <f>SUM(F279:F283)/SUM(D279:D283)</f>
        <v>0.5630489409827957</v>
      </c>
      <c r="H279" s="185"/>
    </row>
    <row r="280" spans="1:8" ht="13.5" thickBot="1">
      <c r="A280" s="222"/>
      <c r="B280" s="182"/>
      <c r="C280" s="50" t="s">
        <v>13</v>
      </c>
      <c r="D280" s="49">
        <f aca="true" t="shared" si="18" ref="D280:F281">D54+D64+D74+D98</f>
        <v>864050.2999999998</v>
      </c>
      <c r="E280" s="49">
        <f t="shared" si="18"/>
        <v>470395.5999999999</v>
      </c>
      <c r="F280" s="49">
        <f t="shared" si="18"/>
        <v>470395.5999999999</v>
      </c>
      <c r="G280" s="162"/>
      <c r="H280" s="186"/>
    </row>
    <row r="281" spans="1:8" ht="13.5" thickBot="1">
      <c r="A281" s="222"/>
      <c r="B281" s="182"/>
      <c r="C281" s="50" t="s">
        <v>14</v>
      </c>
      <c r="D281" s="49">
        <f t="shared" si="18"/>
        <v>490068.4</v>
      </c>
      <c r="E281" s="49">
        <f t="shared" si="18"/>
        <v>292039.5</v>
      </c>
      <c r="F281" s="49">
        <f t="shared" si="18"/>
        <v>292039.5</v>
      </c>
      <c r="G281" s="162"/>
      <c r="H281" s="186"/>
    </row>
    <row r="282" spans="1:8" ht="13.5" thickBot="1">
      <c r="A282" s="222"/>
      <c r="B282" s="182"/>
      <c r="C282" s="52" t="s">
        <v>15</v>
      </c>
      <c r="D282" s="49">
        <v>0</v>
      </c>
      <c r="E282" s="49">
        <v>0</v>
      </c>
      <c r="F282" s="49">
        <v>0</v>
      </c>
      <c r="G282" s="162"/>
      <c r="H282" s="186"/>
    </row>
    <row r="283" spans="1:8" ht="13.5" thickBot="1">
      <c r="A283" s="223"/>
      <c r="B283" s="183"/>
      <c r="C283" s="51" t="s">
        <v>58</v>
      </c>
      <c r="D283" s="49">
        <f>D279+D280+D281+D282</f>
        <v>1354118.6999999997</v>
      </c>
      <c r="E283" s="49">
        <f>E279+E280+E281+E282</f>
        <v>762435.0999999999</v>
      </c>
      <c r="F283" s="49">
        <f>F279+F280+F281+F282</f>
        <v>762435.0999999999</v>
      </c>
      <c r="G283" s="163"/>
      <c r="H283" s="187"/>
    </row>
    <row r="284" spans="1:8" ht="37.5" customHeight="1">
      <c r="A284" s="53" t="s">
        <v>1</v>
      </c>
      <c r="B284" s="54"/>
      <c r="C284" s="226" t="s">
        <v>158</v>
      </c>
      <c r="D284" s="226"/>
      <c r="E284" s="226"/>
      <c r="F284" s="226"/>
      <c r="G284" s="226"/>
      <c r="H284" s="227"/>
    </row>
    <row r="285" spans="1:8" ht="15">
      <c r="A285" s="55" t="s">
        <v>2</v>
      </c>
      <c r="B285" s="33"/>
      <c r="C285" s="56" t="s">
        <v>251</v>
      </c>
      <c r="D285" s="34"/>
      <c r="E285" s="34"/>
      <c r="F285" s="34"/>
      <c r="G285" s="35"/>
      <c r="H285" s="36"/>
    </row>
    <row r="286" spans="1:9" ht="18" customHeight="1" thickBot="1">
      <c r="A286" s="57" t="s">
        <v>3</v>
      </c>
      <c r="B286" s="37"/>
      <c r="C286" s="106" t="s">
        <v>41</v>
      </c>
      <c r="D286" s="38"/>
      <c r="E286" s="38"/>
      <c r="F286" s="38"/>
      <c r="G286" s="39"/>
      <c r="H286" s="107"/>
      <c r="I286" s="8"/>
    </row>
    <row r="287" spans="1:8" ht="102.75" thickBot="1">
      <c r="A287" s="17" t="s">
        <v>4</v>
      </c>
      <c r="B287" s="58" t="s">
        <v>5</v>
      </c>
      <c r="C287" s="58" t="s">
        <v>6</v>
      </c>
      <c r="D287" s="18" t="s">
        <v>7</v>
      </c>
      <c r="E287" s="18" t="s">
        <v>8</v>
      </c>
      <c r="F287" s="18" t="s">
        <v>9</v>
      </c>
      <c r="G287" s="58" t="s">
        <v>10</v>
      </c>
      <c r="H287" s="59" t="s">
        <v>11</v>
      </c>
    </row>
    <row r="288" spans="1:8" s="4" customFormat="1" ht="12.75">
      <c r="A288" s="188">
        <v>1</v>
      </c>
      <c r="B288" s="203" t="s">
        <v>159</v>
      </c>
      <c r="C288" s="40" t="s">
        <v>12</v>
      </c>
      <c r="D288" s="41">
        <f aca="true" t="shared" si="19" ref="D288:F291">D292+D296+D300+D304+D308+D312+D316+D320+D324+D328</f>
        <v>0</v>
      </c>
      <c r="E288" s="41">
        <f t="shared" si="19"/>
        <v>0</v>
      </c>
      <c r="F288" s="41">
        <f t="shared" si="19"/>
        <v>0</v>
      </c>
      <c r="G288" s="142">
        <f>SUM(F288:F291)/SUM(D288:D291)</f>
        <v>0.7521959503965859</v>
      </c>
      <c r="H288" s="149"/>
    </row>
    <row r="289" spans="1:8" s="4" customFormat="1" ht="12.75">
      <c r="A289" s="189"/>
      <c r="B289" s="204"/>
      <c r="C289" s="42" t="s">
        <v>13</v>
      </c>
      <c r="D289" s="43">
        <f t="shared" si="19"/>
        <v>58069.39</v>
      </c>
      <c r="E289" s="43">
        <f t="shared" si="19"/>
        <v>44359.01</v>
      </c>
      <c r="F289" s="43">
        <f t="shared" si="19"/>
        <v>43679.560000000005</v>
      </c>
      <c r="G289" s="143"/>
      <c r="H289" s="150"/>
    </row>
    <row r="290" spans="1:8" s="4" customFormat="1" ht="27" customHeight="1">
      <c r="A290" s="189"/>
      <c r="B290" s="204"/>
      <c r="C290" s="42" t="s">
        <v>14</v>
      </c>
      <c r="D290" s="43">
        <f t="shared" si="19"/>
        <v>0</v>
      </c>
      <c r="E290" s="43">
        <f t="shared" si="19"/>
        <v>0</v>
      </c>
      <c r="F290" s="43">
        <f t="shared" si="19"/>
        <v>0</v>
      </c>
      <c r="G290" s="143"/>
      <c r="H290" s="150"/>
    </row>
    <row r="291" spans="1:8" s="4" customFormat="1" ht="50.25" customHeight="1" thickBot="1">
      <c r="A291" s="190"/>
      <c r="B291" s="205"/>
      <c r="C291" s="46" t="s">
        <v>15</v>
      </c>
      <c r="D291" s="47">
        <f t="shared" si="19"/>
        <v>0</v>
      </c>
      <c r="E291" s="47">
        <f t="shared" si="19"/>
        <v>0</v>
      </c>
      <c r="F291" s="47">
        <f t="shared" si="19"/>
        <v>0</v>
      </c>
      <c r="G291" s="148"/>
      <c r="H291" s="151"/>
    </row>
    <row r="292" spans="1:8" s="5" customFormat="1" ht="12.75">
      <c r="A292" s="137" t="s">
        <v>16</v>
      </c>
      <c r="B292" s="140" t="s">
        <v>160</v>
      </c>
      <c r="C292" s="19" t="s">
        <v>12</v>
      </c>
      <c r="D292" s="20">
        <v>0</v>
      </c>
      <c r="E292" s="20">
        <v>0</v>
      </c>
      <c r="F292" s="20">
        <v>0</v>
      </c>
      <c r="G292" s="130">
        <v>0</v>
      </c>
      <c r="H292" s="133"/>
    </row>
    <row r="293" spans="1:8" s="5" customFormat="1" ht="12.75">
      <c r="A293" s="138"/>
      <c r="B293" s="136"/>
      <c r="C293" s="21" t="s">
        <v>13</v>
      </c>
      <c r="D293" s="22">
        <v>0</v>
      </c>
      <c r="E293" s="22">
        <v>0</v>
      </c>
      <c r="F293" s="22">
        <v>0</v>
      </c>
      <c r="G293" s="131"/>
      <c r="H293" s="134"/>
    </row>
    <row r="294" spans="1:8" s="5" customFormat="1" ht="12.75">
      <c r="A294" s="138"/>
      <c r="B294" s="136"/>
      <c r="C294" s="21" t="s">
        <v>14</v>
      </c>
      <c r="D294" s="22">
        <v>0</v>
      </c>
      <c r="E294" s="22">
        <v>0</v>
      </c>
      <c r="F294" s="22">
        <v>0</v>
      </c>
      <c r="G294" s="131"/>
      <c r="H294" s="134"/>
    </row>
    <row r="295" spans="1:8" s="5" customFormat="1" ht="34.5" customHeight="1" thickBot="1">
      <c r="A295" s="139"/>
      <c r="B295" s="135"/>
      <c r="C295" s="23" t="s">
        <v>15</v>
      </c>
      <c r="D295" s="24">
        <v>0</v>
      </c>
      <c r="E295" s="24">
        <v>0</v>
      </c>
      <c r="F295" s="24">
        <v>0</v>
      </c>
      <c r="G295" s="132"/>
      <c r="H295" s="141"/>
    </row>
    <row r="296" spans="1:8" s="5" customFormat="1" ht="12.75">
      <c r="A296" s="137" t="s">
        <v>17</v>
      </c>
      <c r="B296" s="140" t="s">
        <v>161</v>
      </c>
      <c r="C296" s="19" t="s">
        <v>12</v>
      </c>
      <c r="D296" s="20">
        <v>0</v>
      </c>
      <c r="E296" s="20">
        <v>0</v>
      </c>
      <c r="F296" s="20">
        <v>0</v>
      </c>
      <c r="G296" s="130">
        <f>SUM(F296:F299)/SUM(D296:D299)</f>
        <v>0.6058098819867721</v>
      </c>
      <c r="H296" s="133"/>
    </row>
    <row r="297" spans="1:8" s="5" customFormat="1" ht="12.75">
      <c r="A297" s="138"/>
      <c r="B297" s="136"/>
      <c r="C297" s="21" t="s">
        <v>13</v>
      </c>
      <c r="D297" s="22">
        <v>6168.8</v>
      </c>
      <c r="E297" s="22">
        <v>4239.7</v>
      </c>
      <c r="F297" s="22">
        <v>3737.12</v>
      </c>
      <c r="G297" s="131"/>
      <c r="H297" s="134"/>
    </row>
    <row r="298" spans="1:8" s="5" customFormat="1" ht="12.75">
      <c r="A298" s="138"/>
      <c r="B298" s="136"/>
      <c r="C298" s="21" t="s">
        <v>14</v>
      </c>
      <c r="D298" s="22">
        <v>0</v>
      </c>
      <c r="E298" s="22">
        <v>0</v>
      </c>
      <c r="F298" s="22">
        <v>0</v>
      </c>
      <c r="G298" s="131"/>
      <c r="H298" s="134"/>
    </row>
    <row r="299" spans="1:8" s="5" customFormat="1" ht="47.25" customHeight="1" thickBot="1">
      <c r="A299" s="139"/>
      <c r="B299" s="135"/>
      <c r="C299" s="23" t="s">
        <v>15</v>
      </c>
      <c r="D299" s="24">
        <v>0</v>
      </c>
      <c r="E299" s="24">
        <v>0</v>
      </c>
      <c r="F299" s="24">
        <v>0</v>
      </c>
      <c r="G299" s="132"/>
      <c r="H299" s="141"/>
    </row>
    <row r="300" spans="1:8" s="5" customFormat="1" ht="12.75">
      <c r="A300" s="137" t="s">
        <v>19</v>
      </c>
      <c r="B300" s="140" t="s">
        <v>162</v>
      </c>
      <c r="C300" s="19" t="s">
        <v>12</v>
      </c>
      <c r="D300" s="20">
        <v>0</v>
      </c>
      <c r="E300" s="20">
        <v>0</v>
      </c>
      <c r="F300" s="20">
        <v>0</v>
      </c>
      <c r="G300" s="130">
        <f>SUM(F300:F303)/SUM(D300:D303)</f>
        <v>0.6270941849543165</v>
      </c>
      <c r="H300" s="133"/>
    </row>
    <row r="301" spans="1:8" s="5" customFormat="1" ht="12.75">
      <c r="A301" s="138"/>
      <c r="B301" s="136"/>
      <c r="C301" s="21" t="s">
        <v>13</v>
      </c>
      <c r="D301" s="22">
        <v>12882.1</v>
      </c>
      <c r="E301" s="22">
        <v>8150.5</v>
      </c>
      <c r="F301" s="22">
        <v>8078.29</v>
      </c>
      <c r="G301" s="131"/>
      <c r="H301" s="134"/>
    </row>
    <row r="302" spans="1:8" s="5" customFormat="1" ht="12.75">
      <c r="A302" s="138"/>
      <c r="B302" s="136"/>
      <c r="C302" s="21" t="s">
        <v>14</v>
      </c>
      <c r="D302" s="22">
        <v>0</v>
      </c>
      <c r="E302" s="22">
        <v>0</v>
      </c>
      <c r="F302" s="22">
        <v>0</v>
      </c>
      <c r="G302" s="131"/>
      <c r="H302" s="134"/>
    </row>
    <row r="303" spans="1:8" s="5" customFormat="1" ht="47.25" customHeight="1" thickBot="1">
      <c r="A303" s="139"/>
      <c r="B303" s="135"/>
      <c r="C303" s="23" t="s">
        <v>15</v>
      </c>
      <c r="D303" s="24">
        <v>0</v>
      </c>
      <c r="E303" s="24">
        <v>0</v>
      </c>
      <c r="F303" s="24">
        <v>0</v>
      </c>
      <c r="G303" s="132"/>
      <c r="H303" s="141"/>
    </row>
    <row r="304" spans="1:8" s="5" customFormat="1" ht="12.75">
      <c r="A304" s="137" t="s">
        <v>20</v>
      </c>
      <c r="B304" s="140" t="s">
        <v>163</v>
      </c>
      <c r="C304" s="19" t="s">
        <v>12</v>
      </c>
      <c r="D304" s="20">
        <v>0</v>
      </c>
      <c r="E304" s="20">
        <v>0</v>
      </c>
      <c r="F304" s="20">
        <v>0</v>
      </c>
      <c r="G304" s="130">
        <f>SUM(F304:F307)/SUM(D304:D307)</f>
        <v>0.6</v>
      </c>
      <c r="H304" s="133"/>
    </row>
    <row r="305" spans="1:8" s="5" customFormat="1" ht="12.75">
      <c r="A305" s="138"/>
      <c r="B305" s="136"/>
      <c r="C305" s="21" t="s">
        <v>13</v>
      </c>
      <c r="D305" s="22">
        <v>1184.8</v>
      </c>
      <c r="E305" s="22">
        <v>710.88</v>
      </c>
      <c r="F305" s="22">
        <v>710.88</v>
      </c>
      <c r="G305" s="131"/>
      <c r="H305" s="134"/>
    </row>
    <row r="306" spans="1:8" s="5" customFormat="1" ht="12.75">
      <c r="A306" s="138"/>
      <c r="B306" s="136"/>
      <c r="C306" s="21" t="s">
        <v>14</v>
      </c>
      <c r="D306" s="22">
        <v>0</v>
      </c>
      <c r="E306" s="22">
        <v>0</v>
      </c>
      <c r="F306" s="22">
        <v>0</v>
      </c>
      <c r="G306" s="131"/>
      <c r="H306" s="134"/>
    </row>
    <row r="307" spans="1:8" s="5" customFormat="1" ht="47.25" customHeight="1" thickBot="1">
      <c r="A307" s="139"/>
      <c r="B307" s="135"/>
      <c r="C307" s="23" t="s">
        <v>15</v>
      </c>
      <c r="D307" s="24">
        <v>0</v>
      </c>
      <c r="E307" s="24">
        <v>0</v>
      </c>
      <c r="F307" s="24">
        <v>0</v>
      </c>
      <c r="G307" s="132"/>
      <c r="H307" s="141"/>
    </row>
    <row r="308" spans="1:8" s="5" customFormat="1" ht="12.75">
      <c r="A308" s="137" t="s">
        <v>21</v>
      </c>
      <c r="B308" s="140" t="s">
        <v>164</v>
      </c>
      <c r="C308" s="19" t="s">
        <v>12</v>
      </c>
      <c r="D308" s="20">
        <v>0</v>
      </c>
      <c r="E308" s="20">
        <v>0</v>
      </c>
      <c r="F308" s="20">
        <v>0</v>
      </c>
      <c r="G308" s="130">
        <f>SUM(F308:F311)/SUM(D308:D311)</f>
        <v>0.74173477029271</v>
      </c>
      <c r="H308" s="133"/>
    </row>
    <row r="309" spans="1:8" s="5" customFormat="1" ht="12.75">
      <c r="A309" s="138"/>
      <c r="B309" s="136"/>
      <c r="C309" s="21" t="s">
        <v>13</v>
      </c>
      <c r="D309" s="22">
        <v>18427.8</v>
      </c>
      <c r="E309" s="22">
        <v>13765</v>
      </c>
      <c r="F309" s="22">
        <v>13668.54</v>
      </c>
      <c r="G309" s="131"/>
      <c r="H309" s="134"/>
    </row>
    <row r="310" spans="1:8" s="5" customFormat="1" ht="12.75">
      <c r="A310" s="138"/>
      <c r="B310" s="136"/>
      <c r="C310" s="21" t="s">
        <v>14</v>
      </c>
      <c r="D310" s="22">
        <v>0</v>
      </c>
      <c r="E310" s="22">
        <v>0</v>
      </c>
      <c r="F310" s="22">
        <v>0</v>
      </c>
      <c r="G310" s="131"/>
      <c r="H310" s="134"/>
    </row>
    <row r="311" spans="1:8" s="5" customFormat="1" ht="111.75" customHeight="1" thickBot="1">
      <c r="A311" s="139"/>
      <c r="B311" s="135"/>
      <c r="C311" s="23" t="s">
        <v>15</v>
      </c>
      <c r="D311" s="24">
        <v>0</v>
      </c>
      <c r="E311" s="24">
        <v>0</v>
      </c>
      <c r="F311" s="24">
        <v>0</v>
      </c>
      <c r="G311" s="132"/>
      <c r="H311" s="141"/>
    </row>
    <row r="312" spans="1:8" s="5" customFormat="1" ht="12.75">
      <c r="A312" s="137" t="s">
        <v>22</v>
      </c>
      <c r="B312" s="140" t="s">
        <v>165</v>
      </c>
      <c r="C312" s="19" t="s">
        <v>12</v>
      </c>
      <c r="D312" s="20">
        <v>0</v>
      </c>
      <c r="E312" s="20">
        <v>0</v>
      </c>
      <c r="F312" s="20">
        <v>0</v>
      </c>
      <c r="G312" s="130">
        <f>SUM(F312:F315)/SUM(D312:D315)</f>
        <v>0.7630907012195123</v>
      </c>
      <c r="H312" s="133"/>
    </row>
    <row r="313" spans="1:8" s="5" customFormat="1" ht="12.75">
      <c r="A313" s="138"/>
      <c r="B313" s="136"/>
      <c r="C313" s="21" t="s">
        <v>13</v>
      </c>
      <c r="D313" s="22">
        <v>524.8</v>
      </c>
      <c r="E313" s="22">
        <v>406.6</v>
      </c>
      <c r="F313" s="22">
        <v>400.47</v>
      </c>
      <c r="G313" s="131"/>
      <c r="H313" s="134"/>
    </row>
    <row r="314" spans="1:8" s="5" customFormat="1" ht="12.75">
      <c r="A314" s="138"/>
      <c r="B314" s="136"/>
      <c r="C314" s="21" t="s">
        <v>14</v>
      </c>
      <c r="D314" s="22">
        <v>0</v>
      </c>
      <c r="E314" s="22">
        <v>0</v>
      </c>
      <c r="F314" s="22">
        <v>0</v>
      </c>
      <c r="G314" s="131"/>
      <c r="H314" s="134"/>
    </row>
    <row r="315" spans="1:8" s="5" customFormat="1" ht="116.25" customHeight="1" thickBot="1">
      <c r="A315" s="139"/>
      <c r="B315" s="135"/>
      <c r="C315" s="23" t="s">
        <v>15</v>
      </c>
      <c r="D315" s="24">
        <v>0</v>
      </c>
      <c r="E315" s="24">
        <v>0</v>
      </c>
      <c r="F315" s="24">
        <v>0</v>
      </c>
      <c r="G315" s="132"/>
      <c r="H315" s="141"/>
    </row>
    <row r="316" spans="1:8" s="5" customFormat="1" ht="12.75">
      <c r="A316" s="137" t="s">
        <v>23</v>
      </c>
      <c r="B316" s="140" t="s">
        <v>166</v>
      </c>
      <c r="C316" s="19" t="s">
        <v>12</v>
      </c>
      <c r="D316" s="20">
        <v>0</v>
      </c>
      <c r="E316" s="20">
        <v>0</v>
      </c>
      <c r="F316" s="20">
        <v>0</v>
      </c>
      <c r="G316" s="130">
        <f>SUM(F316:F319)/SUM(D316:D319)</f>
        <v>1</v>
      </c>
      <c r="H316" s="133"/>
    </row>
    <row r="317" spans="1:8" s="5" customFormat="1" ht="12.75">
      <c r="A317" s="138"/>
      <c r="B317" s="136"/>
      <c r="C317" s="21" t="s">
        <v>13</v>
      </c>
      <c r="D317" s="22">
        <v>80</v>
      </c>
      <c r="E317" s="22">
        <v>80</v>
      </c>
      <c r="F317" s="22">
        <v>80</v>
      </c>
      <c r="G317" s="131"/>
      <c r="H317" s="134"/>
    </row>
    <row r="318" spans="1:8" s="5" customFormat="1" ht="12.75">
      <c r="A318" s="138"/>
      <c r="B318" s="136"/>
      <c r="C318" s="21" t="s">
        <v>14</v>
      </c>
      <c r="D318" s="22">
        <v>0</v>
      </c>
      <c r="E318" s="22">
        <v>0</v>
      </c>
      <c r="F318" s="22">
        <v>0</v>
      </c>
      <c r="G318" s="131"/>
      <c r="H318" s="134"/>
    </row>
    <row r="319" spans="1:8" s="5" customFormat="1" ht="117" customHeight="1" thickBot="1">
      <c r="A319" s="139"/>
      <c r="B319" s="135"/>
      <c r="C319" s="23" t="s">
        <v>15</v>
      </c>
      <c r="D319" s="24">
        <v>0</v>
      </c>
      <c r="E319" s="24">
        <v>0</v>
      </c>
      <c r="F319" s="24">
        <v>0</v>
      </c>
      <c r="G319" s="132"/>
      <c r="H319" s="141"/>
    </row>
    <row r="320" spans="1:8" s="5" customFormat="1" ht="12.75">
      <c r="A320" s="137" t="s">
        <v>24</v>
      </c>
      <c r="B320" s="140" t="s">
        <v>167</v>
      </c>
      <c r="C320" s="19" t="s">
        <v>12</v>
      </c>
      <c r="D320" s="20">
        <v>0</v>
      </c>
      <c r="E320" s="20">
        <v>0</v>
      </c>
      <c r="F320" s="20">
        <v>0</v>
      </c>
      <c r="G320" s="130">
        <f>SUM(F320:F323)/SUM(D320:D323)</f>
        <v>0.8769261064343031</v>
      </c>
      <c r="H320" s="133"/>
    </row>
    <row r="321" spans="1:8" s="5" customFormat="1" ht="12.75">
      <c r="A321" s="138"/>
      <c r="B321" s="136"/>
      <c r="C321" s="21" t="s">
        <v>13</v>
      </c>
      <c r="D321" s="22">
        <v>2031.3</v>
      </c>
      <c r="E321" s="22">
        <v>1781.3</v>
      </c>
      <c r="F321" s="22">
        <v>1781.3</v>
      </c>
      <c r="G321" s="131"/>
      <c r="H321" s="134"/>
    </row>
    <row r="322" spans="1:8" s="5" customFormat="1" ht="12.75">
      <c r="A322" s="138"/>
      <c r="B322" s="136"/>
      <c r="C322" s="21" t="s">
        <v>14</v>
      </c>
      <c r="D322" s="22">
        <v>0</v>
      </c>
      <c r="E322" s="22">
        <v>0</v>
      </c>
      <c r="F322" s="22">
        <v>0</v>
      </c>
      <c r="G322" s="131"/>
      <c r="H322" s="134"/>
    </row>
    <row r="323" spans="1:8" s="5" customFormat="1" ht="223.5" customHeight="1" thickBot="1">
      <c r="A323" s="139"/>
      <c r="B323" s="135"/>
      <c r="C323" s="23" t="s">
        <v>15</v>
      </c>
      <c r="D323" s="24">
        <v>0</v>
      </c>
      <c r="E323" s="24">
        <v>0</v>
      </c>
      <c r="F323" s="24">
        <v>0</v>
      </c>
      <c r="G323" s="132"/>
      <c r="H323" s="141"/>
    </row>
    <row r="324" spans="1:8" s="5" customFormat="1" ht="12.75">
      <c r="A324" s="137" t="s">
        <v>25</v>
      </c>
      <c r="B324" s="140" t="s">
        <v>168</v>
      </c>
      <c r="C324" s="19" t="s">
        <v>12</v>
      </c>
      <c r="D324" s="20">
        <v>0</v>
      </c>
      <c r="E324" s="20">
        <v>0</v>
      </c>
      <c r="F324" s="20">
        <v>0</v>
      </c>
      <c r="G324" s="130">
        <f>SUM(F324:F327)/SUM(D324:D327)</f>
        <v>0.4349156777014366</v>
      </c>
      <c r="H324" s="133"/>
    </row>
    <row r="325" spans="1:8" s="5" customFormat="1" ht="12.75">
      <c r="A325" s="138"/>
      <c r="B325" s="136"/>
      <c r="C325" s="21" t="s">
        <v>13</v>
      </c>
      <c r="D325" s="22">
        <v>160.1</v>
      </c>
      <c r="E325" s="22">
        <v>71.7</v>
      </c>
      <c r="F325" s="22">
        <v>69.63</v>
      </c>
      <c r="G325" s="131"/>
      <c r="H325" s="134"/>
    </row>
    <row r="326" spans="1:8" s="5" customFormat="1" ht="12.75">
      <c r="A326" s="138"/>
      <c r="B326" s="136"/>
      <c r="C326" s="21" t="s">
        <v>14</v>
      </c>
      <c r="D326" s="22">
        <v>0</v>
      </c>
      <c r="E326" s="22">
        <v>0</v>
      </c>
      <c r="F326" s="22">
        <v>0</v>
      </c>
      <c r="G326" s="131"/>
      <c r="H326" s="134"/>
    </row>
    <row r="327" spans="1:8" s="5" customFormat="1" ht="34.5" customHeight="1" thickBot="1">
      <c r="A327" s="139"/>
      <c r="B327" s="135"/>
      <c r="C327" s="23" t="s">
        <v>15</v>
      </c>
      <c r="D327" s="24">
        <v>0</v>
      </c>
      <c r="E327" s="24">
        <v>0</v>
      </c>
      <c r="F327" s="24">
        <v>0</v>
      </c>
      <c r="G327" s="132"/>
      <c r="H327" s="141"/>
    </row>
    <row r="328" spans="1:8" s="5" customFormat="1" ht="12.75">
      <c r="A328" s="137" t="s">
        <v>28</v>
      </c>
      <c r="B328" s="140" t="s">
        <v>169</v>
      </c>
      <c r="C328" s="19" t="s">
        <v>12</v>
      </c>
      <c r="D328" s="20">
        <v>0</v>
      </c>
      <c r="E328" s="20">
        <v>0</v>
      </c>
      <c r="F328" s="20">
        <v>0</v>
      </c>
      <c r="G328" s="130">
        <f>SUM(F328:F331)/SUM(D328:D331)</f>
        <v>0.9123186525455924</v>
      </c>
      <c r="H328" s="133"/>
    </row>
    <row r="329" spans="1:8" s="5" customFormat="1" ht="12.75">
      <c r="A329" s="138"/>
      <c r="B329" s="136"/>
      <c r="C329" s="21" t="s">
        <v>13</v>
      </c>
      <c r="D329" s="22">
        <v>16609.69</v>
      </c>
      <c r="E329" s="22">
        <v>15153.33</v>
      </c>
      <c r="F329" s="22">
        <v>15153.33</v>
      </c>
      <c r="G329" s="131"/>
      <c r="H329" s="134"/>
    </row>
    <row r="330" spans="1:8" s="5" customFormat="1" ht="12.75">
      <c r="A330" s="138"/>
      <c r="B330" s="136"/>
      <c r="C330" s="21" t="s">
        <v>14</v>
      </c>
      <c r="D330" s="22">
        <v>0</v>
      </c>
      <c r="E330" s="22">
        <v>0</v>
      </c>
      <c r="F330" s="22">
        <v>0</v>
      </c>
      <c r="G330" s="131"/>
      <c r="H330" s="134"/>
    </row>
    <row r="331" spans="1:8" s="5" customFormat="1" ht="63.75" customHeight="1" thickBot="1">
      <c r="A331" s="139"/>
      <c r="B331" s="135"/>
      <c r="C331" s="23" t="s">
        <v>15</v>
      </c>
      <c r="D331" s="24">
        <v>0</v>
      </c>
      <c r="E331" s="24">
        <v>0</v>
      </c>
      <c r="F331" s="24">
        <v>0</v>
      </c>
      <c r="G331" s="132"/>
      <c r="H331" s="141"/>
    </row>
    <row r="332" spans="1:8" s="5" customFormat="1" ht="47.25" customHeight="1" hidden="1">
      <c r="A332" s="197"/>
      <c r="B332" s="198"/>
      <c r="C332" s="198"/>
      <c r="D332" s="198"/>
      <c r="E332" s="198"/>
      <c r="F332" s="198"/>
      <c r="G332" s="198"/>
      <c r="H332" s="199"/>
    </row>
    <row r="333" spans="1:8" s="5" customFormat="1" ht="47.25" customHeight="1" hidden="1">
      <c r="A333" s="200"/>
      <c r="B333" s="201"/>
      <c r="C333" s="201"/>
      <c r="D333" s="201"/>
      <c r="E333" s="201"/>
      <c r="F333" s="201"/>
      <c r="G333" s="201"/>
      <c r="H333" s="202"/>
    </row>
    <row r="334" spans="1:8" s="5" customFormat="1" ht="22.5" customHeight="1">
      <c r="A334" s="188" t="s">
        <v>29</v>
      </c>
      <c r="B334" s="203" t="s">
        <v>170</v>
      </c>
      <c r="C334" s="40" t="s">
        <v>12</v>
      </c>
      <c r="D334" s="41">
        <v>0</v>
      </c>
      <c r="E334" s="41">
        <v>0</v>
      </c>
      <c r="F334" s="41">
        <v>0</v>
      </c>
      <c r="G334" s="142">
        <v>0</v>
      </c>
      <c r="H334" s="149"/>
    </row>
    <row r="335" spans="1:8" s="5" customFormat="1" ht="22.5" customHeight="1">
      <c r="A335" s="189"/>
      <c r="B335" s="204"/>
      <c r="C335" s="42" t="s">
        <v>13</v>
      </c>
      <c r="D335" s="43">
        <f>D339+D343</f>
        <v>0</v>
      </c>
      <c r="E335" s="43">
        <f>E339+E343</f>
        <v>0</v>
      </c>
      <c r="F335" s="43">
        <f>F339+F343</f>
        <v>0</v>
      </c>
      <c r="G335" s="143"/>
      <c r="H335" s="150"/>
    </row>
    <row r="336" spans="1:8" s="5" customFormat="1" ht="24" customHeight="1">
      <c r="A336" s="189"/>
      <c r="B336" s="204"/>
      <c r="C336" s="42" t="s">
        <v>14</v>
      </c>
      <c r="D336" s="43">
        <v>0</v>
      </c>
      <c r="E336" s="43">
        <v>0</v>
      </c>
      <c r="F336" s="43">
        <v>0</v>
      </c>
      <c r="G336" s="143"/>
      <c r="H336" s="150"/>
    </row>
    <row r="337" spans="1:8" s="5" customFormat="1" ht="21.75" customHeight="1" thickBot="1">
      <c r="A337" s="190"/>
      <c r="B337" s="205"/>
      <c r="C337" s="46" t="s">
        <v>15</v>
      </c>
      <c r="D337" s="47">
        <v>0</v>
      </c>
      <c r="E337" s="47">
        <v>0</v>
      </c>
      <c r="F337" s="47">
        <v>0</v>
      </c>
      <c r="G337" s="148"/>
      <c r="H337" s="151"/>
    </row>
    <row r="338" spans="1:8" s="5" customFormat="1" ht="28.5" customHeight="1">
      <c r="A338" s="137" t="s">
        <v>30</v>
      </c>
      <c r="B338" s="140" t="s">
        <v>171</v>
      </c>
      <c r="C338" s="19" t="s">
        <v>12</v>
      </c>
      <c r="D338" s="20">
        <v>0</v>
      </c>
      <c r="E338" s="20">
        <v>0</v>
      </c>
      <c r="F338" s="20">
        <v>0</v>
      </c>
      <c r="G338" s="130">
        <v>0</v>
      </c>
      <c r="H338" s="133"/>
    </row>
    <row r="339" spans="1:8" s="5" customFormat="1" ht="27" customHeight="1">
      <c r="A339" s="138"/>
      <c r="B339" s="136"/>
      <c r="C339" s="21" t="s">
        <v>13</v>
      </c>
      <c r="D339" s="22">
        <v>0</v>
      </c>
      <c r="E339" s="22">
        <v>0</v>
      </c>
      <c r="F339" s="22">
        <v>0</v>
      </c>
      <c r="G339" s="131"/>
      <c r="H339" s="134"/>
    </row>
    <row r="340" spans="1:8" s="5" customFormat="1" ht="25.5" customHeight="1">
      <c r="A340" s="138"/>
      <c r="B340" s="136"/>
      <c r="C340" s="21" t="s">
        <v>14</v>
      </c>
      <c r="D340" s="22">
        <v>0</v>
      </c>
      <c r="E340" s="22">
        <v>0</v>
      </c>
      <c r="F340" s="22">
        <v>0</v>
      </c>
      <c r="G340" s="131"/>
      <c r="H340" s="134"/>
    </row>
    <row r="341" spans="1:8" s="5" customFormat="1" ht="30.75" customHeight="1" thickBot="1">
      <c r="A341" s="139"/>
      <c r="B341" s="135"/>
      <c r="C341" s="23" t="s">
        <v>15</v>
      </c>
      <c r="D341" s="24">
        <v>0</v>
      </c>
      <c r="E341" s="24">
        <v>0</v>
      </c>
      <c r="F341" s="24">
        <v>0</v>
      </c>
      <c r="G341" s="132"/>
      <c r="H341" s="141"/>
    </row>
    <row r="342" spans="1:8" s="5" customFormat="1" ht="24.75" customHeight="1">
      <c r="A342" s="137" t="s">
        <v>31</v>
      </c>
      <c r="B342" s="140" t="s">
        <v>172</v>
      </c>
      <c r="C342" s="19" t="s">
        <v>12</v>
      </c>
      <c r="D342" s="20">
        <v>0</v>
      </c>
      <c r="E342" s="20">
        <v>0</v>
      </c>
      <c r="F342" s="20">
        <v>0</v>
      </c>
      <c r="G342" s="130">
        <v>0</v>
      </c>
      <c r="H342" s="133"/>
    </row>
    <row r="343" spans="1:8" s="5" customFormat="1" ht="23.25" customHeight="1">
      <c r="A343" s="138"/>
      <c r="B343" s="136"/>
      <c r="C343" s="21" t="s">
        <v>13</v>
      </c>
      <c r="D343" s="22">
        <v>0</v>
      </c>
      <c r="E343" s="22">
        <v>0</v>
      </c>
      <c r="F343" s="22">
        <v>0</v>
      </c>
      <c r="G343" s="131"/>
      <c r="H343" s="134"/>
    </row>
    <row r="344" spans="1:8" s="5" customFormat="1" ht="20.25" customHeight="1">
      <c r="A344" s="138"/>
      <c r="B344" s="136"/>
      <c r="C344" s="21" t="s">
        <v>14</v>
      </c>
      <c r="D344" s="22">
        <v>0</v>
      </c>
      <c r="E344" s="22">
        <v>0</v>
      </c>
      <c r="F344" s="22">
        <v>0</v>
      </c>
      <c r="G344" s="131"/>
      <c r="H344" s="134"/>
    </row>
    <row r="345" spans="1:8" s="5" customFormat="1" ht="24.75" customHeight="1" thickBot="1">
      <c r="A345" s="139"/>
      <c r="B345" s="135"/>
      <c r="C345" s="23" t="s">
        <v>15</v>
      </c>
      <c r="D345" s="24">
        <v>0</v>
      </c>
      <c r="E345" s="24">
        <v>0</v>
      </c>
      <c r="F345" s="24">
        <v>0</v>
      </c>
      <c r="G345" s="132"/>
      <c r="H345" s="141"/>
    </row>
    <row r="346" spans="1:8" s="5" customFormat="1" ht="47.25" customHeight="1" hidden="1">
      <c r="A346" s="197"/>
      <c r="B346" s="198"/>
      <c r="C346" s="198"/>
      <c r="D346" s="198"/>
      <c r="E346" s="198"/>
      <c r="F346" s="198"/>
      <c r="G346" s="198"/>
      <c r="H346" s="199"/>
    </row>
    <row r="347" spans="1:8" s="5" customFormat="1" ht="47.25" customHeight="1" hidden="1">
      <c r="A347" s="200"/>
      <c r="B347" s="201"/>
      <c r="C347" s="201"/>
      <c r="D347" s="201"/>
      <c r="E347" s="201"/>
      <c r="F347" s="201"/>
      <c r="G347" s="201"/>
      <c r="H347" s="202"/>
    </row>
    <row r="348" spans="1:8" s="5" customFormat="1" ht="21" customHeight="1">
      <c r="A348" s="188" t="s">
        <v>32</v>
      </c>
      <c r="B348" s="203" t="s">
        <v>173</v>
      </c>
      <c r="C348" s="40" t="s">
        <v>12</v>
      </c>
      <c r="D348" s="41">
        <f aca="true" t="shared" si="20" ref="D348:F351">D352</f>
        <v>0</v>
      </c>
      <c r="E348" s="41">
        <f t="shared" si="20"/>
        <v>0</v>
      </c>
      <c r="F348" s="41">
        <f t="shared" si="20"/>
        <v>0</v>
      </c>
      <c r="G348" s="142">
        <f>SUM(F348:F351)/SUM(D348:D351)</f>
        <v>0.6550664152524618</v>
      </c>
      <c r="H348" s="149"/>
    </row>
    <row r="349" spans="1:8" s="5" customFormat="1" ht="21.75" customHeight="1">
      <c r="A349" s="189"/>
      <c r="B349" s="204"/>
      <c r="C349" s="42" t="s">
        <v>13</v>
      </c>
      <c r="D349" s="43">
        <f t="shared" si="20"/>
        <v>0</v>
      </c>
      <c r="E349" s="43">
        <f t="shared" si="20"/>
        <v>0</v>
      </c>
      <c r="F349" s="43">
        <f t="shared" si="20"/>
        <v>0</v>
      </c>
      <c r="G349" s="143"/>
      <c r="H349" s="150"/>
    </row>
    <row r="350" spans="1:8" s="5" customFormat="1" ht="15.75" customHeight="1">
      <c r="A350" s="189"/>
      <c r="B350" s="204"/>
      <c r="C350" s="42" t="s">
        <v>14</v>
      </c>
      <c r="D350" s="43">
        <f t="shared" si="20"/>
        <v>11932.5</v>
      </c>
      <c r="E350" s="43">
        <f t="shared" si="20"/>
        <v>7816.58</v>
      </c>
      <c r="F350" s="43">
        <f t="shared" si="20"/>
        <v>7816.58</v>
      </c>
      <c r="G350" s="143"/>
      <c r="H350" s="150"/>
    </row>
    <row r="351" spans="1:8" s="5" customFormat="1" ht="19.5" customHeight="1" thickBot="1">
      <c r="A351" s="190"/>
      <c r="B351" s="205"/>
      <c r="C351" s="46" t="s">
        <v>15</v>
      </c>
      <c r="D351" s="47">
        <f t="shared" si="20"/>
        <v>0</v>
      </c>
      <c r="E351" s="47">
        <f t="shared" si="20"/>
        <v>0</v>
      </c>
      <c r="F351" s="47">
        <f t="shared" si="20"/>
        <v>0</v>
      </c>
      <c r="G351" s="148"/>
      <c r="H351" s="151"/>
    </row>
    <row r="352" spans="1:8" s="5" customFormat="1" ht="21.75" customHeight="1">
      <c r="A352" s="137" t="s">
        <v>33</v>
      </c>
      <c r="B352" s="140" t="s">
        <v>174</v>
      </c>
      <c r="C352" s="19" t="s">
        <v>12</v>
      </c>
      <c r="D352" s="20">
        <v>0</v>
      </c>
      <c r="E352" s="20">
        <v>0</v>
      </c>
      <c r="F352" s="20">
        <v>0</v>
      </c>
      <c r="G352" s="130">
        <f>SUM(F352:F355)/SUM(D352:D355)</f>
        <v>0.6550664152524618</v>
      </c>
      <c r="H352" s="133"/>
    </row>
    <row r="353" spans="1:8" s="5" customFormat="1" ht="19.5" customHeight="1">
      <c r="A353" s="138"/>
      <c r="B353" s="136"/>
      <c r="C353" s="21" t="s">
        <v>13</v>
      </c>
      <c r="D353" s="22">
        <v>0</v>
      </c>
      <c r="E353" s="22">
        <v>0</v>
      </c>
      <c r="F353" s="22">
        <v>0</v>
      </c>
      <c r="G353" s="131"/>
      <c r="H353" s="134"/>
    </row>
    <row r="354" spans="1:8" s="5" customFormat="1" ht="21" customHeight="1">
      <c r="A354" s="138"/>
      <c r="B354" s="136"/>
      <c r="C354" s="21" t="s">
        <v>14</v>
      </c>
      <c r="D354" s="22">
        <v>11932.5</v>
      </c>
      <c r="E354" s="22">
        <v>7816.58</v>
      </c>
      <c r="F354" s="22">
        <v>7816.58</v>
      </c>
      <c r="G354" s="131"/>
      <c r="H354" s="134"/>
    </row>
    <row r="355" spans="1:8" s="5" customFormat="1" ht="17.25" customHeight="1" thickBot="1">
      <c r="A355" s="139"/>
      <c r="B355" s="135"/>
      <c r="C355" s="23" t="s">
        <v>15</v>
      </c>
      <c r="D355" s="24">
        <v>0</v>
      </c>
      <c r="E355" s="24">
        <v>0</v>
      </c>
      <c r="F355" s="24">
        <v>0</v>
      </c>
      <c r="G355" s="132"/>
      <c r="H355" s="141"/>
    </row>
    <row r="356" spans="1:8" s="5" customFormat="1" ht="15.75" customHeight="1">
      <c r="A356" s="137" t="s">
        <v>34</v>
      </c>
      <c r="B356" s="140" t="s">
        <v>175</v>
      </c>
      <c r="C356" s="19" t="s">
        <v>12</v>
      </c>
      <c r="D356" s="20">
        <v>0</v>
      </c>
      <c r="E356" s="20">
        <v>0</v>
      </c>
      <c r="F356" s="20">
        <v>0</v>
      </c>
      <c r="G356" s="130">
        <v>0</v>
      </c>
      <c r="H356" s="133"/>
    </row>
    <row r="357" spans="1:8" s="5" customFormat="1" ht="20.25" customHeight="1">
      <c r="A357" s="138"/>
      <c r="B357" s="136"/>
      <c r="C357" s="21" t="s">
        <v>13</v>
      </c>
      <c r="D357" s="22">
        <v>0</v>
      </c>
      <c r="E357" s="22">
        <v>0</v>
      </c>
      <c r="F357" s="22">
        <v>0</v>
      </c>
      <c r="G357" s="131"/>
      <c r="H357" s="134"/>
    </row>
    <row r="358" spans="1:8" s="5" customFormat="1" ht="17.25" customHeight="1">
      <c r="A358" s="138"/>
      <c r="B358" s="136"/>
      <c r="C358" s="21" t="s">
        <v>14</v>
      </c>
      <c r="D358" s="22">
        <v>0</v>
      </c>
      <c r="E358" s="22">
        <v>0</v>
      </c>
      <c r="F358" s="22">
        <v>0</v>
      </c>
      <c r="G358" s="131"/>
      <c r="H358" s="134"/>
    </row>
    <row r="359" spans="1:8" s="5" customFormat="1" ht="15.75" customHeight="1" thickBot="1">
      <c r="A359" s="139"/>
      <c r="B359" s="135"/>
      <c r="C359" s="23" t="s">
        <v>15</v>
      </c>
      <c r="D359" s="24">
        <v>0</v>
      </c>
      <c r="E359" s="24">
        <v>0</v>
      </c>
      <c r="F359" s="24">
        <v>0</v>
      </c>
      <c r="G359" s="132"/>
      <c r="H359" s="141"/>
    </row>
    <row r="360" spans="1:8" ht="19.5" customHeight="1">
      <c r="A360" s="178" t="s">
        <v>42</v>
      </c>
      <c r="B360" s="181" t="s">
        <v>18</v>
      </c>
      <c r="C360" s="48" t="s">
        <v>12</v>
      </c>
      <c r="D360" s="49">
        <f aca="true" t="shared" si="21" ref="D360:F363">D288+D334+D348</f>
        <v>0</v>
      </c>
      <c r="E360" s="49">
        <f t="shared" si="21"/>
        <v>0</v>
      </c>
      <c r="F360" s="49">
        <f t="shared" si="21"/>
        <v>0</v>
      </c>
      <c r="G360" s="184">
        <f>SUM(F360:F363)/SUM(D360:D363)</f>
        <v>0.7356392805965668</v>
      </c>
      <c r="H360" s="185"/>
    </row>
    <row r="361" spans="1:8" ht="12.75" customHeight="1">
      <c r="A361" s="179"/>
      <c r="B361" s="182"/>
      <c r="C361" s="50" t="s">
        <v>13</v>
      </c>
      <c r="D361" s="65">
        <f t="shared" si="21"/>
        <v>58069.39</v>
      </c>
      <c r="E361" s="65">
        <f t="shared" si="21"/>
        <v>44359.01</v>
      </c>
      <c r="F361" s="65">
        <f t="shared" si="21"/>
        <v>43679.560000000005</v>
      </c>
      <c r="G361" s="162"/>
      <c r="H361" s="186"/>
    </row>
    <row r="362" spans="1:8" ht="12.75">
      <c r="A362" s="179"/>
      <c r="B362" s="182"/>
      <c r="C362" s="50" t="s">
        <v>14</v>
      </c>
      <c r="D362" s="65">
        <f t="shared" si="21"/>
        <v>11932.5</v>
      </c>
      <c r="E362" s="65">
        <f t="shared" si="21"/>
        <v>7816.58</v>
      </c>
      <c r="F362" s="65">
        <f t="shared" si="21"/>
        <v>7816.58</v>
      </c>
      <c r="G362" s="162"/>
      <c r="H362" s="186"/>
    </row>
    <row r="363" spans="1:8" ht="13.5" thickBot="1">
      <c r="A363" s="180"/>
      <c r="B363" s="183"/>
      <c r="C363" s="51" t="s">
        <v>15</v>
      </c>
      <c r="D363" s="113">
        <f t="shared" si="21"/>
        <v>0</v>
      </c>
      <c r="E363" s="113">
        <f t="shared" si="21"/>
        <v>0</v>
      </c>
      <c r="F363" s="113">
        <f t="shared" si="21"/>
        <v>0</v>
      </c>
      <c r="G363" s="163"/>
      <c r="H363" s="187"/>
    </row>
    <row r="364" spans="1:8" ht="53.25" customHeight="1">
      <c r="A364" s="53" t="s">
        <v>1</v>
      </c>
      <c r="B364" s="54"/>
      <c r="C364" s="226" t="s">
        <v>223</v>
      </c>
      <c r="D364" s="226"/>
      <c r="E364" s="226"/>
      <c r="F364" s="226"/>
      <c r="G364" s="226"/>
      <c r="H364" s="227"/>
    </row>
    <row r="365" spans="1:8" ht="15">
      <c r="A365" s="55" t="s">
        <v>2</v>
      </c>
      <c r="B365" s="33"/>
      <c r="C365" s="56" t="s">
        <v>251</v>
      </c>
      <c r="D365" s="34"/>
      <c r="E365" s="34"/>
      <c r="F365" s="34"/>
      <c r="G365" s="35"/>
      <c r="H365" s="36"/>
    </row>
    <row r="366" spans="1:9" ht="18" customHeight="1" thickBot="1">
      <c r="A366" s="57" t="s">
        <v>3</v>
      </c>
      <c r="B366" s="37"/>
      <c r="C366" s="106" t="s">
        <v>43</v>
      </c>
      <c r="D366" s="38"/>
      <c r="E366" s="38"/>
      <c r="F366" s="38"/>
      <c r="G366" s="39"/>
      <c r="H366" s="107"/>
      <c r="I366" s="8"/>
    </row>
    <row r="367" spans="1:8" ht="102.75" thickBot="1">
      <c r="A367" s="17" t="s">
        <v>4</v>
      </c>
      <c r="B367" s="58" t="s">
        <v>5</v>
      </c>
      <c r="C367" s="58" t="s">
        <v>6</v>
      </c>
      <c r="D367" s="18" t="s">
        <v>7</v>
      </c>
      <c r="E367" s="18" t="s">
        <v>8</v>
      </c>
      <c r="F367" s="18" t="s">
        <v>9</v>
      </c>
      <c r="G367" s="58" t="s">
        <v>10</v>
      </c>
      <c r="H367" s="59" t="s">
        <v>11</v>
      </c>
    </row>
    <row r="368" spans="1:8" s="4" customFormat="1" ht="12.75">
      <c r="A368" s="188" t="s">
        <v>56</v>
      </c>
      <c r="B368" s="203" t="s">
        <v>224</v>
      </c>
      <c r="C368" s="40" t="s">
        <v>12</v>
      </c>
      <c r="D368" s="41">
        <f aca="true" t="shared" si="22" ref="D368:F371">D372+D376</f>
        <v>0</v>
      </c>
      <c r="E368" s="41">
        <f t="shared" si="22"/>
        <v>0</v>
      </c>
      <c r="F368" s="41">
        <f t="shared" si="22"/>
        <v>0</v>
      </c>
      <c r="G368" s="142">
        <f>SUM(F368:F371)/SUM(D368:D371)</f>
        <v>0.84375</v>
      </c>
      <c r="H368" s="149"/>
    </row>
    <row r="369" spans="1:8" s="4" customFormat="1" ht="12.75">
      <c r="A369" s="189"/>
      <c r="B369" s="204"/>
      <c r="C369" s="42" t="s">
        <v>13</v>
      </c>
      <c r="D369" s="43">
        <f t="shared" si="22"/>
        <v>0</v>
      </c>
      <c r="E369" s="43">
        <f t="shared" si="22"/>
        <v>0</v>
      </c>
      <c r="F369" s="43">
        <f t="shared" si="22"/>
        <v>0</v>
      </c>
      <c r="G369" s="143"/>
      <c r="H369" s="150"/>
    </row>
    <row r="370" spans="1:8" s="4" customFormat="1" ht="12.75">
      <c r="A370" s="189"/>
      <c r="B370" s="204"/>
      <c r="C370" s="42" t="s">
        <v>14</v>
      </c>
      <c r="D370" s="43">
        <f t="shared" si="22"/>
        <v>416</v>
      </c>
      <c r="E370" s="43">
        <f t="shared" si="22"/>
        <v>351</v>
      </c>
      <c r="F370" s="43">
        <f t="shared" si="22"/>
        <v>351</v>
      </c>
      <c r="G370" s="143"/>
      <c r="H370" s="150"/>
    </row>
    <row r="371" spans="1:8" s="4" customFormat="1" ht="18" customHeight="1" thickBot="1">
      <c r="A371" s="190"/>
      <c r="B371" s="205"/>
      <c r="C371" s="46" t="s">
        <v>15</v>
      </c>
      <c r="D371" s="47">
        <f t="shared" si="22"/>
        <v>0</v>
      </c>
      <c r="E371" s="47">
        <f t="shared" si="22"/>
        <v>0</v>
      </c>
      <c r="F371" s="47">
        <f t="shared" si="22"/>
        <v>0</v>
      </c>
      <c r="G371" s="148"/>
      <c r="H371" s="151"/>
    </row>
    <row r="372" spans="1:8" s="4" customFormat="1" ht="12.75">
      <c r="A372" s="169" t="s">
        <v>16</v>
      </c>
      <c r="B372" s="140" t="s">
        <v>225</v>
      </c>
      <c r="C372" s="19" t="s">
        <v>12</v>
      </c>
      <c r="D372" s="61">
        <f>D376</f>
        <v>0</v>
      </c>
      <c r="E372" s="61">
        <v>0</v>
      </c>
      <c r="F372" s="61">
        <f>F376</f>
        <v>0</v>
      </c>
      <c r="G372" s="175">
        <f>SUM(F372:F375)/SUM(D372:D375)</f>
        <v>0.8093841642228738</v>
      </c>
      <c r="H372" s="172"/>
    </row>
    <row r="373" spans="1:8" s="4" customFormat="1" ht="12.75">
      <c r="A373" s="170"/>
      <c r="B373" s="136"/>
      <c r="C373" s="21" t="s">
        <v>13</v>
      </c>
      <c r="D373" s="63">
        <f>D377</f>
        <v>0</v>
      </c>
      <c r="E373" s="63">
        <v>0</v>
      </c>
      <c r="F373" s="63">
        <f>F377</f>
        <v>0</v>
      </c>
      <c r="G373" s="176"/>
      <c r="H373" s="173"/>
    </row>
    <row r="374" spans="1:8" s="4" customFormat="1" ht="12.75">
      <c r="A374" s="170"/>
      <c r="B374" s="136"/>
      <c r="C374" s="21" t="s">
        <v>14</v>
      </c>
      <c r="D374" s="63">
        <v>341</v>
      </c>
      <c r="E374" s="63">
        <v>276</v>
      </c>
      <c r="F374" s="63">
        <v>276</v>
      </c>
      <c r="G374" s="176"/>
      <c r="H374" s="173"/>
    </row>
    <row r="375" spans="1:8" s="4" customFormat="1" ht="17.25" customHeight="1" thickBot="1">
      <c r="A375" s="171"/>
      <c r="B375" s="135"/>
      <c r="C375" s="23" t="s">
        <v>15</v>
      </c>
      <c r="D375" s="120">
        <f>D379</f>
        <v>0</v>
      </c>
      <c r="E375" s="120">
        <v>0</v>
      </c>
      <c r="F375" s="120">
        <f>F379</f>
        <v>0</v>
      </c>
      <c r="G375" s="177"/>
      <c r="H375" s="174"/>
    </row>
    <row r="376" spans="1:8" ht="14.25" customHeight="1">
      <c r="A376" s="138" t="s">
        <v>17</v>
      </c>
      <c r="B376" s="136" t="s">
        <v>226</v>
      </c>
      <c r="C376" s="25" t="s">
        <v>12</v>
      </c>
      <c r="D376" s="26">
        <v>0</v>
      </c>
      <c r="E376" s="26">
        <v>0</v>
      </c>
      <c r="F376" s="26">
        <v>0</v>
      </c>
      <c r="G376" s="175">
        <f>SUM(F376:F379)/SUM(D376:D379)</f>
        <v>1</v>
      </c>
      <c r="H376" s="133"/>
    </row>
    <row r="377" spans="1:8" ht="15" customHeight="1">
      <c r="A377" s="138"/>
      <c r="B377" s="136"/>
      <c r="C377" s="21" t="s">
        <v>13</v>
      </c>
      <c r="D377" s="22">
        <v>0</v>
      </c>
      <c r="E377" s="22">
        <v>0</v>
      </c>
      <c r="F377" s="22">
        <v>0</v>
      </c>
      <c r="G377" s="176"/>
      <c r="H377" s="134"/>
    </row>
    <row r="378" spans="1:8" ht="15" customHeight="1">
      <c r="A378" s="138"/>
      <c r="B378" s="136"/>
      <c r="C378" s="21" t="s">
        <v>14</v>
      </c>
      <c r="D378" s="22">
        <v>75</v>
      </c>
      <c r="E378" s="22">
        <v>75</v>
      </c>
      <c r="F378" s="22">
        <v>75</v>
      </c>
      <c r="G378" s="176"/>
      <c r="H378" s="134"/>
    </row>
    <row r="379" spans="1:8" ht="15" customHeight="1" thickBot="1">
      <c r="A379" s="139"/>
      <c r="B379" s="135"/>
      <c r="C379" s="23" t="s">
        <v>15</v>
      </c>
      <c r="D379" s="24">
        <v>0</v>
      </c>
      <c r="E379" s="24">
        <v>0</v>
      </c>
      <c r="F379" s="24">
        <v>0</v>
      </c>
      <c r="G379" s="177"/>
      <c r="H379" s="141"/>
    </row>
    <row r="380" spans="1:8" s="4" customFormat="1" ht="12.75">
      <c r="A380" s="188" t="s">
        <v>19</v>
      </c>
      <c r="B380" s="203" t="s">
        <v>227</v>
      </c>
      <c r="C380" s="40" t="s">
        <v>12</v>
      </c>
      <c r="D380" s="41">
        <f aca="true" t="shared" si="23" ref="D380:F383">D384+D388+D392+D396+D400+D404+D408+D412+D416</f>
        <v>0</v>
      </c>
      <c r="E380" s="41">
        <f t="shared" si="23"/>
        <v>0</v>
      </c>
      <c r="F380" s="41">
        <f t="shared" si="23"/>
        <v>0</v>
      </c>
      <c r="G380" s="142">
        <f>SUM(F380:F383)/SUM(D380:D383)</f>
        <v>0.7207197894549688</v>
      </c>
      <c r="H380" s="149"/>
    </row>
    <row r="381" spans="1:8" s="4" customFormat="1" ht="12.75">
      <c r="A381" s="189"/>
      <c r="B381" s="204"/>
      <c r="C381" s="42" t="s">
        <v>13</v>
      </c>
      <c r="D381" s="43">
        <f t="shared" si="23"/>
        <v>10501.4</v>
      </c>
      <c r="E381" s="43">
        <f t="shared" si="23"/>
        <v>7683.17</v>
      </c>
      <c r="F381" s="43">
        <f t="shared" si="23"/>
        <v>7683.17</v>
      </c>
      <c r="G381" s="143"/>
      <c r="H381" s="150"/>
    </row>
    <row r="382" spans="1:8" s="4" customFormat="1" ht="12.75">
      <c r="A382" s="189"/>
      <c r="B382" s="204"/>
      <c r="C382" s="42" t="s">
        <v>14</v>
      </c>
      <c r="D382" s="43">
        <f t="shared" si="23"/>
        <v>62053.149999999994</v>
      </c>
      <c r="E382" s="43">
        <f t="shared" si="23"/>
        <v>44608.39</v>
      </c>
      <c r="F382" s="43">
        <f t="shared" si="23"/>
        <v>44608.33</v>
      </c>
      <c r="G382" s="143"/>
      <c r="H382" s="150"/>
    </row>
    <row r="383" spans="1:8" s="4" customFormat="1" ht="27.75" customHeight="1" thickBot="1">
      <c r="A383" s="190"/>
      <c r="B383" s="205"/>
      <c r="C383" s="46" t="s">
        <v>15</v>
      </c>
      <c r="D383" s="47">
        <f t="shared" si="23"/>
        <v>0</v>
      </c>
      <c r="E383" s="47">
        <f t="shared" si="23"/>
        <v>0</v>
      </c>
      <c r="F383" s="47">
        <f t="shared" si="23"/>
        <v>0</v>
      </c>
      <c r="G383" s="148"/>
      <c r="H383" s="151"/>
    </row>
    <row r="384" spans="1:8" s="4" customFormat="1" ht="12.75">
      <c r="A384" s="169" t="s">
        <v>20</v>
      </c>
      <c r="B384" s="140" t="s">
        <v>228</v>
      </c>
      <c r="C384" s="19" t="s">
        <v>12</v>
      </c>
      <c r="D384" s="20">
        <f aca="true" t="shared" si="24" ref="D384:F387">D388</f>
        <v>0</v>
      </c>
      <c r="E384" s="20">
        <f t="shared" si="24"/>
        <v>0</v>
      </c>
      <c r="F384" s="20">
        <f t="shared" si="24"/>
        <v>0</v>
      </c>
      <c r="G384" s="130">
        <f>SUM(F384:F387)/SUM(D384:D387)</f>
        <v>0.738127257648592</v>
      </c>
      <c r="H384" s="172"/>
    </row>
    <row r="385" spans="1:8" s="4" customFormat="1" ht="12.75">
      <c r="A385" s="170"/>
      <c r="B385" s="136"/>
      <c r="C385" s="21" t="s">
        <v>13</v>
      </c>
      <c r="D385" s="22">
        <f t="shared" si="24"/>
        <v>0</v>
      </c>
      <c r="E385" s="22">
        <f t="shared" si="24"/>
        <v>0</v>
      </c>
      <c r="F385" s="22">
        <f t="shared" si="24"/>
        <v>0</v>
      </c>
      <c r="G385" s="131"/>
      <c r="H385" s="173"/>
    </row>
    <row r="386" spans="1:8" s="4" customFormat="1" ht="12.75">
      <c r="A386" s="170"/>
      <c r="B386" s="136"/>
      <c r="C386" s="21" t="s">
        <v>14</v>
      </c>
      <c r="D386" s="22">
        <v>31736.56</v>
      </c>
      <c r="E386" s="22">
        <v>23425.62</v>
      </c>
      <c r="F386" s="22">
        <v>23425.62</v>
      </c>
      <c r="G386" s="131"/>
      <c r="H386" s="173"/>
    </row>
    <row r="387" spans="1:8" s="4" customFormat="1" ht="27.75" customHeight="1" thickBot="1">
      <c r="A387" s="171"/>
      <c r="B387" s="135"/>
      <c r="C387" s="23" t="s">
        <v>15</v>
      </c>
      <c r="D387" s="24">
        <f t="shared" si="24"/>
        <v>0</v>
      </c>
      <c r="E387" s="24">
        <f t="shared" si="24"/>
        <v>0</v>
      </c>
      <c r="F387" s="24">
        <f t="shared" si="24"/>
        <v>0</v>
      </c>
      <c r="G387" s="132"/>
      <c r="H387" s="174"/>
    </row>
    <row r="388" spans="1:8" s="5" customFormat="1" ht="12.75">
      <c r="A388" s="137" t="s">
        <v>21</v>
      </c>
      <c r="B388" s="140" t="s">
        <v>229</v>
      </c>
      <c r="C388" s="19" t="s">
        <v>12</v>
      </c>
      <c r="D388" s="20">
        <v>0</v>
      </c>
      <c r="E388" s="20">
        <v>0</v>
      </c>
      <c r="F388" s="20">
        <v>0</v>
      </c>
      <c r="G388" s="130">
        <f>SUM(F388:F391)/SUM(D388:D391)</f>
        <v>0.7504614868266488</v>
      </c>
      <c r="H388" s="133"/>
    </row>
    <row r="389" spans="1:8" s="5" customFormat="1" ht="12.75">
      <c r="A389" s="138"/>
      <c r="B389" s="136"/>
      <c r="C389" s="21" t="s">
        <v>13</v>
      </c>
      <c r="D389" s="22">
        <v>0</v>
      </c>
      <c r="E389" s="22">
        <v>0</v>
      </c>
      <c r="F389" s="22">
        <v>0</v>
      </c>
      <c r="G389" s="131"/>
      <c r="H389" s="134"/>
    </row>
    <row r="390" spans="1:8" s="5" customFormat="1" ht="12.75">
      <c r="A390" s="138"/>
      <c r="B390" s="136"/>
      <c r="C390" s="21" t="s">
        <v>14</v>
      </c>
      <c r="D390" s="22">
        <v>297.95</v>
      </c>
      <c r="E390" s="22">
        <v>223.66</v>
      </c>
      <c r="F390" s="22">
        <v>223.6</v>
      </c>
      <c r="G390" s="131"/>
      <c r="H390" s="134"/>
    </row>
    <row r="391" spans="1:8" s="5" customFormat="1" ht="22.5" customHeight="1" thickBot="1">
      <c r="A391" s="139"/>
      <c r="B391" s="135"/>
      <c r="C391" s="23" t="s">
        <v>15</v>
      </c>
      <c r="D391" s="24">
        <v>0</v>
      </c>
      <c r="E391" s="24">
        <v>0</v>
      </c>
      <c r="F391" s="24">
        <v>0</v>
      </c>
      <c r="G391" s="132"/>
      <c r="H391" s="141"/>
    </row>
    <row r="392" spans="1:8" s="4" customFormat="1" ht="12.75">
      <c r="A392" s="169" t="s">
        <v>21</v>
      </c>
      <c r="B392" s="140" t="s">
        <v>230</v>
      </c>
      <c r="C392" s="19" t="s">
        <v>12</v>
      </c>
      <c r="D392" s="20">
        <f aca="true" t="shared" si="25" ref="D392:F395">D396+D400</f>
        <v>0</v>
      </c>
      <c r="E392" s="20">
        <f t="shared" si="25"/>
        <v>0</v>
      </c>
      <c r="F392" s="20">
        <f t="shared" si="25"/>
        <v>0</v>
      </c>
      <c r="G392" s="130">
        <f>SUM(F392:F395)/SUM(D392:D395)</f>
        <v>0.7053349336394789</v>
      </c>
      <c r="H392" s="172"/>
    </row>
    <row r="393" spans="1:8" s="4" customFormat="1" ht="12.75">
      <c r="A393" s="170"/>
      <c r="B393" s="136"/>
      <c r="C393" s="21" t="s">
        <v>13</v>
      </c>
      <c r="D393" s="22">
        <v>0</v>
      </c>
      <c r="E393" s="22">
        <v>0</v>
      </c>
      <c r="F393" s="22">
        <v>0</v>
      </c>
      <c r="G393" s="131"/>
      <c r="H393" s="173"/>
    </row>
    <row r="394" spans="1:8" s="4" customFormat="1" ht="12.75">
      <c r="A394" s="170"/>
      <c r="B394" s="136"/>
      <c r="C394" s="21" t="s">
        <v>14</v>
      </c>
      <c r="D394" s="22">
        <v>574.89</v>
      </c>
      <c r="E394" s="22">
        <v>405.49</v>
      </c>
      <c r="F394" s="22">
        <v>405.49</v>
      </c>
      <c r="G394" s="131"/>
      <c r="H394" s="173"/>
    </row>
    <row r="395" spans="1:8" s="4" customFormat="1" ht="19.5" customHeight="1" thickBot="1">
      <c r="A395" s="171"/>
      <c r="B395" s="135"/>
      <c r="C395" s="23" t="s">
        <v>15</v>
      </c>
      <c r="D395" s="24">
        <f t="shared" si="25"/>
        <v>0</v>
      </c>
      <c r="E395" s="24">
        <f t="shared" si="25"/>
        <v>0</v>
      </c>
      <c r="F395" s="24">
        <f t="shared" si="25"/>
        <v>0</v>
      </c>
      <c r="G395" s="132"/>
      <c r="H395" s="174"/>
    </row>
    <row r="396" spans="1:8" s="5" customFormat="1" ht="12.75">
      <c r="A396" s="137" t="s">
        <v>22</v>
      </c>
      <c r="B396" s="140" t="s">
        <v>231</v>
      </c>
      <c r="C396" s="19" t="s">
        <v>12</v>
      </c>
      <c r="D396" s="20">
        <v>0</v>
      </c>
      <c r="E396" s="20">
        <v>0</v>
      </c>
      <c r="F396" s="20">
        <v>0</v>
      </c>
      <c r="G396" s="130">
        <f>SUM(F396:F399)/SUM(D396:D399)</f>
        <v>1</v>
      </c>
      <c r="H396" s="133"/>
    </row>
    <row r="397" spans="1:8" s="5" customFormat="1" ht="12.75">
      <c r="A397" s="138"/>
      <c r="B397" s="136"/>
      <c r="C397" s="21" t="s">
        <v>13</v>
      </c>
      <c r="D397" s="22">
        <v>228.5</v>
      </c>
      <c r="E397" s="22">
        <v>228.5</v>
      </c>
      <c r="F397" s="22">
        <v>228.5</v>
      </c>
      <c r="G397" s="131"/>
      <c r="H397" s="134"/>
    </row>
    <row r="398" spans="1:8" s="5" customFormat="1" ht="12.75">
      <c r="A398" s="138"/>
      <c r="B398" s="136"/>
      <c r="C398" s="21" t="s">
        <v>14</v>
      </c>
      <c r="D398" s="127">
        <v>28.24</v>
      </c>
      <c r="E398" s="22">
        <v>28.24</v>
      </c>
      <c r="F398" s="22">
        <v>28.24</v>
      </c>
      <c r="G398" s="131"/>
      <c r="H398" s="134"/>
    </row>
    <row r="399" spans="1:8" s="5" customFormat="1" ht="20.25" customHeight="1" thickBot="1">
      <c r="A399" s="139"/>
      <c r="B399" s="135"/>
      <c r="C399" s="23" t="s">
        <v>15</v>
      </c>
      <c r="D399" s="24">
        <v>0</v>
      </c>
      <c r="E399" s="24">
        <v>0</v>
      </c>
      <c r="F399" s="24">
        <v>0</v>
      </c>
      <c r="G399" s="132"/>
      <c r="H399" s="141"/>
    </row>
    <row r="400" spans="1:8" s="5" customFormat="1" ht="12.75">
      <c r="A400" s="137" t="s">
        <v>23</v>
      </c>
      <c r="B400" s="140" t="s">
        <v>232</v>
      </c>
      <c r="C400" s="19" t="s">
        <v>12</v>
      </c>
      <c r="D400" s="20">
        <v>0</v>
      </c>
      <c r="E400" s="20">
        <v>0</v>
      </c>
      <c r="F400" s="20">
        <v>0</v>
      </c>
      <c r="G400" s="130">
        <f>SUM(F400:F403)/SUM(D400:D403)</f>
        <v>0.7499994607943578</v>
      </c>
      <c r="H400" s="133"/>
    </row>
    <row r="401" spans="1:8" s="5" customFormat="1" ht="12.75">
      <c r="A401" s="138"/>
      <c r="B401" s="136"/>
      <c r="C401" s="21" t="s">
        <v>13</v>
      </c>
      <c r="D401" s="22">
        <v>9272.9</v>
      </c>
      <c r="E401" s="22">
        <v>6954.67</v>
      </c>
      <c r="F401" s="22">
        <v>6954.67</v>
      </c>
      <c r="G401" s="131"/>
      <c r="H401" s="134"/>
    </row>
    <row r="402" spans="1:8" s="5" customFormat="1" ht="12.75">
      <c r="A402" s="138"/>
      <c r="B402" s="136"/>
      <c r="C402" s="21" t="s">
        <v>14</v>
      </c>
      <c r="D402" s="22">
        <v>9272.9</v>
      </c>
      <c r="E402" s="22">
        <v>6954.67</v>
      </c>
      <c r="F402" s="22">
        <v>6954.67</v>
      </c>
      <c r="G402" s="131"/>
      <c r="H402" s="134"/>
    </row>
    <row r="403" spans="1:8" s="5" customFormat="1" ht="18" customHeight="1" thickBot="1">
      <c r="A403" s="139"/>
      <c r="B403" s="135"/>
      <c r="C403" s="23" t="s">
        <v>15</v>
      </c>
      <c r="D403" s="24">
        <v>0</v>
      </c>
      <c r="E403" s="24">
        <v>0</v>
      </c>
      <c r="F403" s="24">
        <v>0</v>
      </c>
      <c r="G403" s="132"/>
      <c r="H403" s="141"/>
    </row>
    <row r="404" spans="1:8" s="4" customFormat="1" ht="12.75">
      <c r="A404" s="169" t="s">
        <v>24</v>
      </c>
      <c r="B404" s="140" t="s">
        <v>233</v>
      </c>
      <c r="C404" s="19" t="s">
        <v>12</v>
      </c>
      <c r="D404" s="20">
        <f>D408+D412</f>
        <v>0</v>
      </c>
      <c r="E404" s="20">
        <f>E408+E412</f>
        <v>0</v>
      </c>
      <c r="F404" s="20">
        <f>F408+F412</f>
        <v>0</v>
      </c>
      <c r="G404" s="130">
        <f>SUM(F404:F407)/SUM(D404:D407)</f>
        <v>0.7499985619208137</v>
      </c>
      <c r="H404" s="172"/>
    </row>
    <row r="405" spans="1:8" s="4" customFormat="1" ht="12.75">
      <c r="A405" s="170"/>
      <c r="B405" s="136"/>
      <c r="C405" s="21" t="s">
        <v>13</v>
      </c>
      <c r="D405" s="22">
        <f>D409</f>
        <v>0</v>
      </c>
      <c r="E405" s="22">
        <f>E409</f>
        <v>0</v>
      </c>
      <c r="F405" s="22">
        <f>F409</f>
        <v>0</v>
      </c>
      <c r="G405" s="131"/>
      <c r="H405" s="173"/>
    </row>
    <row r="406" spans="1:8" s="4" customFormat="1" ht="22.5" customHeight="1">
      <c r="A406" s="170"/>
      <c r="B406" s="136"/>
      <c r="C406" s="21" t="s">
        <v>14</v>
      </c>
      <c r="D406" s="22">
        <v>17384.3</v>
      </c>
      <c r="E406" s="22">
        <v>13038.2</v>
      </c>
      <c r="F406" s="22">
        <v>13038.2</v>
      </c>
      <c r="G406" s="131"/>
      <c r="H406" s="173"/>
    </row>
    <row r="407" spans="1:8" s="4" customFormat="1" ht="39" customHeight="1" thickBot="1">
      <c r="A407" s="171"/>
      <c r="B407" s="135"/>
      <c r="C407" s="23" t="s">
        <v>15</v>
      </c>
      <c r="D407" s="24">
        <f>D411+D415</f>
        <v>0</v>
      </c>
      <c r="E407" s="24">
        <f>E411+E415</f>
        <v>0</v>
      </c>
      <c r="F407" s="24">
        <f>F411+F415</f>
        <v>0</v>
      </c>
      <c r="G407" s="132"/>
      <c r="H407" s="174"/>
    </row>
    <row r="408" spans="1:8" s="5" customFormat="1" ht="12.75">
      <c r="A408" s="137" t="s">
        <v>25</v>
      </c>
      <c r="B408" s="140" t="s">
        <v>234</v>
      </c>
      <c r="C408" s="19" t="s">
        <v>12</v>
      </c>
      <c r="D408" s="20">
        <v>0</v>
      </c>
      <c r="E408" s="20">
        <v>0</v>
      </c>
      <c r="F408" s="20">
        <v>0</v>
      </c>
      <c r="G408" s="130">
        <f>SUM(F408:F411)/SUM(D408:D411)</f>
        <v>0.1236271191852112</v>
      </c>
      <c r="H408" s="133"/>
    </row>
    <row r="409" spans="1:8" s="5" customFormat="1" ht="12.75">
      <c r="A409" s="138"/>
      <c r="B409" s="136"/>
      <c r="C409" s="21" t="s">
        <v>13</v>
      </c>
      <c r="D409" s="22">
        <v>0</v>
      </c>
      <c r="E409" s="22">
        <v>0</v>
      </c>
      <c r="F409" s="22">
        <v>0</v>
      </c>
      <c r="G409" s="131"/>
      <c r="H409" s="134"/>
    </row>
    <row r="410" spans="1:8" s="5" customFormat="1" ht="12.75">
      <c r="A410" s="138"/>
      <c r="B410" s="136"/>
      <c r="C410" s="21" t="s">
        <v>14</v>
      </c>
      <c r="D410" s="22">
        <v>2505.68</v>
      </c>
      <c r="E410" s="22">
        <v>309.77</v>
      </c>
      <c r="F410" s="22">
        <v>309.77</v>
      </c>
      <c r="G410" s="131"/>
      <c r="H410" s="134"/>
    </row>
    <row r="411" spans="1:8" s="5" customFormat="1" ht="15" customHeight="1" thickBot="1">
      <c r="A411" s="139"/>
      <c r="B411" s="135"/>
      <c r="C411" s="23" t="s">
        <v>15</v>
      </c>
      <c r="D411" s="24">
        <v>0</v>
      </c>
      <c r="E411" s="24">
        <v>0</v>
      </c>
      <c r="F411" s="24">
        <v>0</v>
      </c>
      <c r="G411" s="132"/>
      <c r="H411" s="141"/>
    </row>
    <row r="412" spans="1:8" s="5" customFormat="1" ht="12.75">
      <c r="A412" s="137" t="s">
        <v>28</v>
      </c>
      <c r="B412" s="140" t="s">
        <v>235</v>
      </c>
      <c r="C412" s="19" t="s">
        <v>12</v>
      </c>
      <c r="D412" s="20">
        <v>0</v>
      </c>
      <c r="E412" s="20">
        <v>0</v>
      </c>
      <c r="F412" s="20">
        <v>0</v>
      </c>
      <c r="G412" s="130">
        <f>SUM(F412:F415)/SUM(D412:D415)</f>
        <v>0.500004750007125</v>
      </c>
      <c r="H412" s="133"/>
    </row>
    <row r="413" spans="1:8" s="5" customFormat="1" ht="12.75">
      <c r="A413" s="138"/>
      <c r="B413" s="136"/>
      <c r="C413" s="21" t="s">
        <v>13</v>
      </c>
      <c r="D413" s="22">
        <v>1000</v>
      </c>
      <c r="E413" s="22">
        <v>500</v>
      </c>
      <c r="F413" s="22">
        <v>500</v>
      </c>
      <c r="G413" s="131"/>
      <c r="H413" s="134"/>
    </row>
    <row r="414" spans="1:8" s="5" customFormat="1" ht="12.75">
      <c r="A414" s="138"/>
      <c r="B414" s="136"/>
      <c r="C414" s="21" t="s">
        <v>14</v>
      </c>
      <c r="D414" s="22">
        <v>52.63</v>
      </c>
      <c r="E414" s="22">
        <v>26.32</v>
      </c>
      <c r="F414" s="22">
        <v>26.32</v>
      </c>
      <c r="G414" s="131"/>
      <c r="H414" s="134"/>
    </row>
    <row r="415" spans="1:8" s="5" customFormat="1" ht="23.25" customHeight="1" thickBot="1">
      <c r="A415" s="139"/>
      <c r="B415" s="135"/>
      <c r="C415" s="23" t="s">
        <v>15</v>
      </c>
      <c r="D415" s="24">
        <v>0</v>
      </c>
      <c r="E415" s="24">
        <v>0</v>
      </c>
      <c r="F415" s="24">
        <v>0</v>
      </c>
      <c r="G415" s="132"/>
      <c r="H415" s="141"/>
    </row>
    <row r="416" spans="1:8" s="5" customFormat="1" ht="12.75">
      <c r="A416" s="137" t="s">
        <v>29</v>
      </c>
      <c r="B416" s="140" t="s">
        <v>236</v>
      </c>
      <c r="C416" s="19" t="s">
        <v>12</v>
      </c>
      <c r="D416" s="20">
        <v>0</v>
      </c>
      <c r="E416" s="20">
        <v>0</v>
      </c>
      <c r="F416" s="20">
        <v>0</v>
      </c>
      <c r="G416" s="130">
        <f>SUM(F416:F419)/SUM(D416:D419)</f>
        <v>0.9821</v>
      </c>
      <c r="H416" s="133"/>
    </row>
    <row r="417" spans="1:8" s="5" customFormat="1" ht="12.75">
      <c r="A417" s="138"/>
      <c r="B417" s="136"/>
      <c r="C417" s="21" t="s">
        <v>13</v>
      </c>
      <c r="D417" s="22">
        <v>0</v>
      </c>
      <c r="E417" s="22">
        <v>0</v>
      </c>
      <c r="F417" s="22">
        <v>0</v>
      </c>
      <c r="G417" s="131"/>
      <c r="H417" s="134"/>
    </row>
    <row r="418" spans="1:8" s="5" customFormat="1" ht="12.75">
      <c r="A418" s="138"/>
      <c r="B418" s="136"/>
      <c r="C418" s="21" t="s">
        <v>14</v>
      </c>
      <c r="D418" s="22">
        <v>200</v>
      </c>
      <c r="E418" s="128">
        <v>196.42</v>
      </c>
      <c r="F418" s="129">
        <v>196.42</v>
      </c>
      <c r="G418" s="131"/>
      <c r="H418" s="134"/>
    </row>
    <row r="419" spans="1:8" s="5" customFormat="1" ht="24.75" customHeight="1" thickBot="1">
      <c r="A419" s="139"/>
      <c r="B419" s="135"/>
      <c r="C419" s="23" t="s">
        <v>15</v>
      </c>
      <c r="D419" s="24">
        <v>0</v>
      </c>
      <c r="E419" s="24">
        <v>0</v>
      </c>
      <c r="F419" s="24">
        <v>0</v>
      </c>
      <c r="G419" s="132"/>
      <c r="H419" s="141"/>
    </row>
    <row r="420" spans="1:8" s="4" customFormat="1" ht="12.75">
      <c r="A420" s="188" t="s">
        <v>30</v>
      </c>
      <c r="B420" s="203" t="s">
        <v>237</v>
      </c>
      <c r="C420" s="40" t="s">
        <v>12</v>
      </c>
      <c r="D420" s="41">
        <f aca="true" t="shared" si="26" ref="D420:F423">D424+D428+D432+D436</f>
        <v>0</v>
      </c>
      <c r="E420" s="41">
        <f t="shared" si="26"/>
        <v>0</v>
      </c>
      <c r="F420" s="41">
        <f t="shared" si="26"/>
        <v>0</v>
      </c>
      <c r="G420" s="142">
        <f>SUM(F420:F423)/SUM(D420:D423)</f>
        <v>0.7082584460157493</v>
      </c>
      <c r="H420" s="149"/>
    </row>
    <row r="421" spans="1:8" s="4" customFormat="1" ht="12.75">
      <c r="A421" s="189"/>
      <c r="B421" s="204"/>
      <c r="C421" s="42" t="s">
        <v>13</v>
      </c>
      <c r="D421" s="43">
        <f t="shared" si="26"/>
        <v>500</v>
      </c>
      <c r="E421" s="43">
        <f t="shared" si="26"/>
        <v>500</v>
      </c>
      <c r="F421" s="43">
        <f t="shared" si="26"/>
        <v>500</v>
      </c>
      <c r="G421" s="143"/>
      <c r="H421" s="150"/>
    </row>
    <row r="422" spans="1:8" s="4" customFormat="1" ht="12.75">
      <c r="A422" s="189"/>
      <c r="B422" s="204"/>
      <c r="C422" s="42" t="s">
        <v>14</v>
      </c>
      <c r="D422" s="43">
        <f t="shared" si="26"/>
        <v>34830.86</v>
      </c>
      <c r="E422" s="43">
        <f t="shared" si="26"/>
        <v>24523.379999999997</v>
      </c>
      <c r="F422" s="43">
        <f t="shared" si="26"/>
        <v>24523.379999999997</v>
      </c>
      <c r="G422" s="143"/>
      <c r="H422" s="150"/>
    </row>
    <row r="423" spans="1:8" s="4" customFormat="1" ht="27.75" customHeight="1" thickBot="1">
      <c r="A423" s="190"/>
      <c r="B423" s="205"/>
      <c r="C423" s="46" t="s">
        <v>15</v>
      </c>
      <c r="D423" s="47">
        <f t="shared" si="26"/>
        <v>0</v>
      </c>
      <c r="E423" s="47">
        <f t="shared" si="26"/>
        <v>0</v>
      </c>
      <c r="F423" s="47">
        <f t="shared" si="26"/>
        <v>0</v>
      </c>
      <c r="G423" s="148"/>
      <c r="H423" s="151"/>
    </row>
    <row r="424" spans="1:8" s="5" customFormat="1" ht="12.75">
      <c r="A424" s="169" t="s">
        <v>31</v>
      </c>
      <c r="B424" s="140" t="s">
        <v>238</v>
      </c>
      <c r="C424" s="19" t="s">
        <v>12</v>
      </c>
      <c r="D424" s="20">
        <f aca="true" t="shared" si="27" ref="D424:F425">D428</f>
        <v>0</v>
      </c>
      <c r="E424" s="20">
        <f t="shared" si="27"/>
        <v>0</v>
      </c>
      <c r="F424" s="20">
        <f t="shared" si="27"/>
        <v>0</v>
      </c>
      <c r="G424" s="224">
        <f>SUM(F424:F427)/SUM(D424:D427)</f>
        <v>0.6984654641683831</v>
      </c>
      <c r="H424" s="172"/>
    </row>
    <row r="425" spans="1:8" s="5" customFormat="1" ht="12.75">
      <c r="A425" s="170"/>
      <c r="B425" s="136"/>
      <c r="C425" s="21" t="s">
        <v>13</v>
      </c>
      <c r="D425" s="22">
        <f t="shared" si="27"/>
        <v>0</v>
      </c>
      <c r="E425" s="22">
        <f t="shared" si="27"/>
        <v>0</v>
      </c>
      <c r="F425" s="22">
        <f t="shared" si="27"/>
        <v>0</v>
      </c>
      <c r="G425" s="166"/>
      <c r="H425" s="173"/>
    </row>
    <row r="426" spans="1:8" s="5" customFormat="1" ht="17.25" customHeight="1">
      <c r="A426" s="170"/>
      <c r="B426" s="136"/>
      <c r="C426" s="21" t="s">
        <v>14</v>
      </c>
      <c r="D426" s="22">
        <v>33616.68</v>
      </c>
      <c r="E426" s="22">
        <v>23480.09</v>
      </c>
      <c r="F426" s="22">
        <v>23480.09</v>
      </c>
      <c r="G426" s="166"/>
      <c r="H426" s="173"/>
    </row>
    <row r="427" spans="1:8" s="5" customFormat="1" ht="12.75" customHeight="1" thickBot="1">
      <c r="A427" s="171"/>
      <c r="B427" s="135"/>
      <c r="C427" s="23" t="s">
        <v>15</v>
      </c>
      <c r="D427" s="24">
        <f>D431</f>
        <v>0</v>
      </c>
      <c r="E427" s="24">
        <f>E431</f>
        <v>0</v>
      </c>
      <c r="F427" s="24">
        <f>F431</f>
        <v>0</v>
      </c>
      <c r="G427" s="225"/>
      <c r="H427" s="174"/>
    </row>
    <row r="428" spans="1:8" s="5" customFormat="1" ht="12.75">
      <c r="A428" s="137" t="s">
        <v>32</v>
      </c>
      <c r="B428" s="140" t="s">
        <v>239</v>
      </c>
      <c r="C428" s="19" t="s">
        <v>12</v>
      </c>
      <c r="D428" s="20">
        <v>0</v>
      </c>
      <c r="E428" s="20">
        <v>0</v>
      </c>
      <c r="F428" s="20">
        <v>0</v>
      </c>
      <c r="G428" s="224">
        <f>SUM(F428:F431)/SUM(D428:D431)</f>
        <v>0.780952380952381</v>
      </c>
      <c r="H428" s="133"/>
    </row>
    <row r="429" spans="1:8" s="5" customFormat="1" ht="12.75">
      <c r="A429" s="138"/>
      <c r="B429" s="136"/>
      <c r="C429" s="21" t="s">
        <v>13</v>
      </c>
      <c r="D429" s="22">
        <v>0</v>
      </c>
      <c r="E429" s="22">
        <v>0</v>
      </c>
      <c r="F429" s="22">
        <v>0</v>
      </c>
      <c r="G429" s="166"/>
      <c r="H429" s="134"/>
    </row>
    <row r="430" spans="1:8" s="5" customFormat="1" ht="22.5" customHeight="1">
      <c r="A430" s="138"/>
      <c r="B430" s="136"/>
      <c r="C430" s="21" t="s">
        <v>14</v>
      </c>
      <c r="D430" s="22">
        <v>31.5</v>
      </c>
      <c r="E430" s="22">
        <v>24.6</v>
      </c>
      <c r="F430" s="22">
        <v>24.6</v>
      </c>
      <c r="G430" s="166"/>
      <c r="H430" s="134"/>
    </row>
    <row r="431" spans="1:8" s="5" customFormat="1" ht="13.5" customHeight="1" thickBot="1">
      <c r="A431" s="139"/>
      <c r="B431" s="135"/>
      <c r="C431" s="23" t="s">
        <v>15</v>
      </c>
      <c r="D431" s="24">
        <v>0</v>
      </c>
      <c r="E431" s="24">
        <v>0</v>
      </c>
      <c r="F431" s="24">
        <v>0</v>
      </c>
      <c r="G431" s="225"/>
      <c r="H431" s="141"/>
    </row>
    <row r="432" spans="1:8" s="5" customFormat="1" ht="15.75" customHeight="1">
      <c r="A432" s="137" t="s">
        <v>33</v>
      </c>
      <c r="B432" s="140" t="s">
        <v>240</v>
      </c>
      <c r="C432" s="19" t="s">
        <v>12</v>
      </c>
      <c r="D432" s="20">
        <v>0</v>
      </c>
      <c r="E432" s="20">
        <v>0</v>
      </c>
      <c r="F432" s="20">
        <v>0</v>
      </c>
      <c r="G432" s="224">
        <f>SUM(F432:F435)/SUM(D432:D435)</f>
        <v>0.85818430246636</v>
      </c>
      <c r="H432" s="133"/>
    </row>
    <row r="433" spans="1:8" s="5" customFormat="1" ht="21" customHeight="1">
      <c r="A433" s="138"/>
      <c r="B433" s="136"/>
      <c r="C433" s="21" t="s">
        <v>13</v>
      </c>
      <c r="D433" s="22">
        <v>0</v>
      </c>
      <c r="E433" s="22">
        <v>0</v>
      </c>
      <c r="F433" s="22">
        <v>0</v>
      </c>
      <c r="G433" s="166"/>
      <c r="H433" s="134"/>
    </row>
    <row r="434" spans="1:8" s="5" customFormat="1" ht="17.25" customHeight="1">
      <c r="A434" s="138"/>
      <c r="B434" s="136"/>
      <c r="C434" s="21" t="s">
        <v>14</v>
      </c>
      <c r="D434" s="22">
        <v>1156.36</v>
      </c>
      <c r="E434" s="22">
        <v>992.37</v>
      </c>
      <c r="F434" s="22">
        <v>992.37</v>
      </c>
      <c r="G434" s="166"/>
      <c r="H434" s="134"/>
    </row>
    <row r="435" spans="1:8" s="5" customFormat="1" ht="12.75" customHeight="1" thickBot="1">
      <c r="A435" s="139"/>
      <c r="B435" s="135"/>
      <c r="C435" s="23" t="s">
        <v>15</v>
      </c>
      <c r="D435" s="24">
        <v>0</v>
      </c>
      <c r="E435" s="24">
        <v>0</v>
      </c>
      <c r="F435" s="24">
        <v>0</v>
      </c>
      <c r="G435" s="225"/>
      <c r="H435" s="141"/>
    </row>
    <row r="436" spans="1:8" s="5" customFormat="1" ht="12.75">
      <c r="A436" s="169" t="s">
        <v>34</v>
      </c>
      <c r="B436" s="140" t="s">
        <v>241</v>
      </c>
      <c r="C436" s="19" t="s">
        <v>12</v>
      </c>
      <c r="D436" s="20">
        <v>0</v>
      </c>
      <c r="E436" s="20">
        <v>0</v>
      </c>
      <c r="F436" s="20">
        <v>0</v>
      </c>
      <c r="G436" s="224">
        <f>SUM(F436:F439)/SUM(D436:D439)</f>
        <v>1</v>
      </c>
      <c r="H436" s="172"/>
    </row>
    <row r="437" spans="1:8" s="5" customFormat="1" ht="12.75">
      <c r="A437" s="170"/>
      <c r="B437" s="136"/>
      <c r="C437" s="21" t="s">
        <v>13</v>
      </c>
      <c r="D437" s="22">
        <v>500</v>
      </c>
      <c r="E437" s="22">
        <v>500</v>
      </c>
      <c r="F437" s="22">
        <v>500</v>
      </c>
      <c r="G437" s="166"/>
      <c r="H437" s="173"/>
    </row>
    <row r="438" spans="1:8" s="5" customFormat="1" ht="23.25" customHeight="1">
      <c r="A438" s="170"/>
      <c r="B438" s="136"/>
      <c r="C438" s="21" t="s">
        <v>14</v>
      </c>
      <c r="D438" s="22">
        <v>26.32</v>
      </c>
      <c r="E438" s="22">
        <v>26.32</v>
      </c>
      <c r="F438" s="22">
        <v>26.32</v>
      </c>
      <c r="G438" s="166"/>
      <c r="H438" s="173"/>
    </row>
    <row r="439" spans="1:8" s="4" customFormat="1" ht="12.75" customHeight="1" thickBot="1">
      <c r="A439" s="171"/>
      <c r="B439" s="135"/>
      <c r="C439" s="23" t="s">
        <v>15</v>
      </c>
      <c r="D439" s="24">
        <v>0</v>
      </c>
      <c r="E439" s="24">
        <v>0</v>
      </c>
      <c r="F439" s="24">
        <v>0</v>
      </c>
      <c r="G439" s="225"/>
      <c r="H439" s="174"/>
    </row>
    <row r="440" spans="1:8" ht="12.75">
      <c r="A440" s="178" t="s">
        <v>42</v>
      </c>
      <c r="B440" s="181" t="s">
        <v>18</v>
      </c>
      <c r="C440" s="48" t="s">
        <v>12</v>
      </c>
      <c r="D440" s="49">
        <f aca="true" t="shared" si="28" ref="D440:F443">D368+D380+D420</f>
        <v>0</v>
      </c>
      <c r="E440" s="49">
        <f t="shared" si="28"/>
        <v>0</v>
      </c>
      <c r="F440" s="49">
        <f t="shared" si="28"/>
        <v>0</v>
      </c>
      <c r="G440" s="184">
        <f>SUM(F440:F443)/SUM(D440:D443)</f>
        <v>0.7171271362025665</v>
      </c>
      <c r="H440" s="185"/>
    </row>
    <row r="441" spans="1:8" ht="12.75">
      <c r="A441" s="179"/>
      <c r="B441" s="182"/>
      <c r="C441" s="50" t="s">
        <v>13</v>
      </c>
      <c r="D441" s="65">
        <f t="shared" si="28"/>
        <v>11001.4</v>
      </c>
      <c r="E441" s="65">
        <f t="shared" si="28"/>
        <v>8183.17</v>
      </c>
      <c r="F441" s="65">
        <f t="shared" si="28"/>
        <v>8183.17</v>
      </c>
      <c r="G441" s="162"/>
      <c r="H441" s="186"/>
    </row>
    <row r="442" spans="1:8" ht="12.75">
      <c r="A442" s="179"/>
      <c r="B442" s="182"/>
      <c r="C442" s="50" t="s">
        <v>14</v>
      </c>
      <c r="D442" s="65">
        <f t="shared" si="28"/>
        <v>97300.01</v>
      </c>
      <c r="E442" s="65">
        <f t="shared" si="28"/>
        <v>69482.76999999999</v>
      </c>
      <c r="F442" s="65">
        <f t="shared" si="28"/>
        <v>69482.70999999999</v>
      </c>
      <c r="G442" s="162"/>
      <c r="H442" s="186"/>
    </row>
    <row r="443" spans="1:8" ht="13.5" thickBot="1">
      <c r="A443" s="180"/>
      <c r="B443" s="183"/>
      <c r="C443" s="51" t="s">
        <v>15</v>
      </c>
      <c r="D443" s="113">
        <f t="shared" si="28"/>
        <v>0</v>
      </c>
      <c r="E443" s="113">
        <f t="shared" si="28"/>
        <v>0</v>
      </c>
      <c r="F443" s="113">
        <f t="shared" si="28"/>
        <v>0</v>
      </c>
      <c r="G443" s="163"/>
      <c r="H443" s="187"/>
    </row>
    <row r="444" spans="1:8" ht="44.25" customHeight="1">
      <c r="A444" s="53" t="s">
        <v>1</v>
      </c>
      <c r="B444" s="54"/>
      <c r="C444" s="226" t="s">
        <v>215</v>
      </c>
      <c r="D444" s="226"/>
      <c r="E444" s="226"/>
      <c r="F444" s="226"/>
      <c r="G444" s="226"/>
      <c r="H444" s="227"/>
    </row>
    <row r="445" spans="1:8" ht="15">
      <c r="A445" s="55" t="s">
        <v>2</v>
      </c>
      <c r="B445" s="33"/>
      <c r="C445" s="56" t="s">
        <v>251</v>
      </c>
      <c r="D445" s="34"/>
      <c r="E445" s="34"/>
      <c r="F445" s="34"/>
      <c r="G445" s="35"/>
      <c r="H445" s="36"/>
    </row>
    <row r="446" spans="1:9" ht="18" customHeight="1" thickBot="1">
      <c r="A446" s="57" t="s">
        <v>3</v>
      </c>
      <c r="B446" s="37"/>
      <c r="C446" s="67" t="s">
        <v>55</v>
      </c>
      <c r="D446" s="68"/>
      <c r="E446" s="68"/>
      <c r="F446" s="38"/>
      <c r="G446" s="39"/>
      <c r="H446" s="107"/>
      <c r="I446" s="8"/>
    </row>
    <row r="447" spans="1:8" ht="102.75" thickBot="1">
      <c r="A447" s="17" t="s">
        <v>4</v>
      </c>
      <c r="B447" s="58" t="s">
        <v>5</v>
      </c>
      <c r="C447" s="58" t="s">
        <v>6</v>
      </c>
      <c r="D447" s="18" t="s">
        <v>7</v>
      </c>
      <c r="E447" s="18" t="s">
        <v>8</v>
      </c>
      <c r="F447" s="18" t="s">
        <v>9</v>
      </c>
      <c r="G447" s="58" t="s">
        <v>10</v>
      </c>
      <c r="H447" s="59" t="s">
        <v>11</v>
      </c>
    </row>
    <row r="448" spans="1:8" s="4" customFormat="1" ht="12.75">
      <c r="A448" s="188">
        <v>1</v>
      </c>
      <c r="B448" s="203" t="s">
        <v>248</v>
      </c>
      <c r="C448" s="40" t="s">
        <v>12</v>
      </c>
      <c r="D448" s="41">
        <f aca="true" t="shared" si="29" ref="D448:F451">D452</f>
        <v>0</v>
      </c>
      <c r="E448" s="41">
        <f t="shared" si="29"/>
        <v>0</v>
      </c>
      <c r="F448" s="41">
        <f t="shared" si="29"/>
        <v>0</v>
      </c>
      <c r="G448" s="142">
        <f>SUM(F448:F451)/SUM(D448:D451)</f>
        <v>0.6174048972687074</v>
      </c>
      <c r="H448" s="149"/>
    </row>
    <row r="449" spans="1:8" s="4" customFormat="1" ht="12.75">
      <c r="A449" s="189"/>
      <c r="B449" s="204"/>
      <c r="C449" s="42" t="s">
        <v>13</v>
      </c>
      <c r="D449" s="43">
        <f>D453+D457+D461</f>
        <v>260</v>
      </c>
      <c r="E449" s="43">
        <f>E453+E457+E461</f>
        <v>0</v>
      </c>
      <c r="F449" s="43">
        <f>F453+F457+F461</f>
        <v>0</v>
      </c>
      <c r="G449" s="143"/>
      <c r="H449" s="150"/>
    </row>
    <row r="450" spans="1:8" s="4" customFormat="1" ht="72.75" customHeight="1" thickBot="1">
      <c r="A450" s="189"/>
      <c r="B450" s="204"/>
      <c r="C450" s="42" t="s">
        <v>14</v>
      </c>
      <c r="D450" s="43">
        <f>D454+D458+D462+D466</f>
        <v>1607.98</v>
      </c>
      <c r="E450" s="43">
        <f>E454+E458+E462+E466</f>
        <v>1122.9</v>
      </c>
      <c r="F450" s="43">
        <f>F454+F458+F462+F466</f>
        <v>1153.3</v>
      </c>
      <c r="G450" s="143"/>
      <c r="H450" s="150"/>
    </row>
    <row r="451" spans="1:8" s="4" customFormat="1" ht="27.75" customHeight="1" hidden="1" thickBot="1">
      <c r="A451" s="190"/>
      <c r="B451" s="205"/>
      <c r="C451" s="46" t="s">
        <v>15</v>
      </c>
      <c r="D451" s="47">
        <f t="shared" si="29"/>
        <v>0</v>
      </c>
      <c r="E451" s="47">
        <f t="shared" si="29"/>
        <v>0</v>
      </c>
      <c r="F451" s="47">
        <f t="shared" si="29"/>
        <v>0</v>
      </c>
      <c r="G451" s="148"/>
      <c r="H451" s="151"/>
    </row>
    <row r="452" spans="1:8" s="5" customFormat="1" ht="12.75">
      <c r="A452" s="137" t="s">
        <v>16</v>
      </c>
      <c r="B452" s="140" t="s">
        <v>216</v>
      </c>
      <c r="C452" s="19" t="s">
        <v>12</v>
      </c>
      <c r="D452" s="20">
        <v>0</v>
      </c>
      <c r="E452" s="20">
        <v>0</v>
      </c>
      <c r="F452" s="20">
        <v>0</v>
      </c>
      <c r="G452" s="130">
        <f>SUM(F452:F455)/SUM(D452:D455)</f>
        <v>0.47308075772681957</v>
      </c>
      <c r="H452" s="133"/>
    </row>
    <row r="453" spans="1:8" s="5" customFormat="1" ht="12.75">
      <c r="A453" s="138"/>
      <c r="B453" s="136"/>
      <c r="C453" s="21" t="s">
        <v>13</v>
      </c>
      <c r="D453" s="22">
        <v>0</v>
      </c>
      <c r="E453" s="22">
        <v>0</v>
      </c>
      <c r="F453" s="22">
        <v>0</v>
      </c>
      <c r="G453" s="131"/>
      <c r="H453" s="134"/>
    </row>
    <row r="454" spans="1:8" s="5" customFormat="1" ht="24" customHeight="1">
      <c r="A454" s="138"/>
      <c r="B454" s="136"/>
      <c r="C454" s="21" t="s">
        <v>14</v>
      </c>
      <c r="D454" s="22">
        <v>401.2</v>
      </c>
      <c r="E454" s="22">
        <v>189.8</v>
      </c>
      <c r="F454" s="22">
        <v>189.8</v>
      </c>
      <c r="G454" s="131"/>
      <c r="H454" s="134"/>
    </row>
    <row r="455" spans="1:8" s="5" customFormat="1" ht="33" customHeight="1" thickBot="1">
      <c r="A455" s="139"/>
      <c r="B455" s="135"/>
      <c r="C455" s="23" t="s">
        <v>15</v>
      </c>
      <c r="D455" s="24">
        <v>0</v>
      </c>
      <c r="E455" s="24">
        <v>0</v>
      </c>
      <c r="F455" s="24">
        <v>0</v>
      </c>
      <c r="G455" s="132"/>
      <c r="H455" s="141"/>
    </row>
    <row r="456" spans="1:8" s="4" customFormat="1" ht="12.75" customHeight="1">
      <c r="A456" s="137" t="s">
        <v>17</v>
      </c>
      <c r="B456" s="140" t="s">
        <v>217</v>
      </c>
      <c r="C456" s="19" t="s">
        <v>12</v>
      </c>
      <c r="D456" s="20">
        <f aca="true" t="shared" si="30" ref="D456:F459">D460</f>
        <v>0</v>
      </c>
      <c r="E456" s="20">
        <f t="shared" si="30"/>
        <v>0</v>
      </c>
      <c r="F456" s="20">
        <f t="shared" si="30"/>
        <v>0</v>
      </c>
      <c r="G456" s="224">
        <f>SUM(F456:F459)/SUM(D456:D459)</f>
        <v>0.5643247704529042</v>
      </c>
      <c r="H456" s="133"/>
    </row>
    <row r="457" spans="1:8" s="4" customFormat="1" ht="12.75">
      <c r="A457" s="138"/>
      <c r="B457" s="136"/>
      <c r="C457" s="21" t="s">
        <v>13</v>
      </c>
      <c r="D457" s="22">
        <v>0</v>
      </c>
      <c r="E457" s="22">
        <f t="shared" si="30"/>
        <v>0</v>
      </c>
      <c r="F457" s="22">
        <f t="shared" si="30"/>
        <v>0</v>
      </c>
      <c r="G457" s="166"/>
      <c r="H457" s="134"/>
    </row>
    <row r="458" spans="1:8" s="4" customFormat="1" ht="12.75">
      <c r="A458" s="138"/>
      <c r="B458" s="136"/>
      <c r="C458" s="21" t="s">
        <v>14</v>
      </c>
      <c r="D458" s="22">
        <v>484.65</v>
      </c>
      <c r="E458" s="22">
        <v>243.1</v>
      </c>
      <c r="F458" s="22">
        <v>273.5</v>
      </c>
      <c r="G458" s="166"/>
      <c r="H458" s="134"/>
    </row>
    <row r="459" spans="1:8" s="4" customFormat="1" ht="63.75" customHeight="1" thickBot="1">
      <c r="A459" s="139"/>
      <c r="B459" s="135"/>
      <c r="C459" s="23" t="s">
        <v>15</v>
      </c>
      <c r="D459" s="24">
        <f t="shared" si="30"/>
        <v>0</v>
      </c>
      <c r="E459" s="24">
        <f t="shared" si="30"/>
        <v>0</v>
      </c>
      <c r="F459" s="24">
        <f t="shared" si="30"/>
        <v>0</v>
      </c>
      <c r="G459" s="225"/>
      <c r="H459" s="141"/>
    </row>
    <row r="460" spans="1:8" ht="30" customHeight="1">
      <c r="A460" s="137" t="s">
        <v>19</v>
      </c>
      <c r="B460" s="140" t="s">
        <v>218</v>
      </c>
      <c r="C460" s="25" t="s">
        <v>12</v>
      </c>
      <c r="D460" s="26">
        <v>0</v>
      </c>
      <c r="E460" s="26">
        <v>0</v>
      </c>
      <c r="F460" s="26">
        <v>0</v>
      </c>
      <c r="G460" s="130">
        <f>SUM(F460:F463)/SUM(D460:D463)</f>
        <v>0</v>
      </c>
      <c r="H460" s="133"/>
    </row>
    <row r="461" spans="1:8" ht="25.5" customHeight="1">
      <c r="A461" s="138"/>
      <c r="B461" s="136"/>
      <c r="C461" s="21" t="s">
        <v>13</v>
      </c>
      <c r="D461" s="22">
        <v>260</v>
      </c>
      <c r="E461" s="22">
        <v>0</v>
      </c>
      <c r="F461" s="22">
        <v>0</v>
      </c>
      <c r="G461" s="131"/>
      <c r="H461" s="134"/>
    </row>
    <row r="462" spans="1:8" ht="26.25" customHeight="1">
      <c r="A462" s="138"/>
      <c r="B462" s="136"/>
      <c r="C462" s="21" t="s">
        <v>14</v>
      </c>
      <c r="D462" s="22">
        <v>32.13</v>
      </c>
      <c r="E462" s="22">
        <v>0</v>
      </c>
      <c r="F462" s="22">
        <v>0</v>
      </c>
      <c r="G462" s="131"/>
      <c r="H462" s="134"/>
    </row>
    <row r="463" spans="1:8" ht="32.25" customHeight="1" thickBot="1">
      <c r="A463" s="139"/>
      <c r="B463" s="135"/>
      <c r="C463" s="23" t="s">
        <v>15</v>
      </c>
      <c r="D463" s="24">
        <v>0</v>
      </c>
      <c r="E463" s="24">
        <v>0</v>
      </c>
      <c r="F463" s="24">
        <v>0</v>
      </c>
      <c r="G463" s="132"/>
      <c r="H463" s="141"/>
    </row>
    <row r="464" spans="1:8" ht="30" customHeight="1">
      <c r="A464" s="137" t="s">
        <v>20</v>
      </c>
      <c r="B464" s="140" t="s">
        <v>253</v>
      </c>
      <c r="C464" s="25" t="s">
        <v>12</v>
      </c>
      <c r="D464" s="26">
        <v>0</v>
      </c>
      <c r="E464" s="26">
        <v>0</v>
      </c>
      <c r="F464" s="26">
        <v>0</v>
      </c>
      <c r="G464" s="130">
        <f>SUM(F464:F467)/SUM(D464:D467)</f>
        <v>1</v>
      </c>
      <c r="H464" s="133"/>
    </row>
    <row r="465" spans="1:8" ht="25.5" customHeight="1">
      <c r="A465" s="138"/>
      <c r="B465" s="136"/>
      <c r="C465" s="21" t="s">
        <v>13</v>
      </c>
      <c r="D465" s="22">
        <v>0</v>
      </c>
      <c r="E465" s="22">
        <v>0</v>
      </c>
      <c r="F465" s="22">
        <v>0</v>
      </c>
      <c r="G465" s="131"/>
      <c r="H465" s="134"/>
    </row>
    <row r="466" spans="1:8" ht="26.25" customHeight="1">
      <c r="A466" s="138"/>
      <c r="B466" s="136"/>
      <c r="C466" s="21" t="s">
        <v>14</v>
      </c>
      <c r="D466" s="22">
        <v>690</v>
      </c>
      <c r="E466" s="22">
        <v>690</v>
      </c>
      <c r="F466" s="22">
        <v>690</v>
      </c>
      <c r="G466" s="131"/>
      <c r="H466" s="134"/>
    </row>
    <row r="467" spans="1:8" ht="32.25" customHeight="1" thickBot="1">
      <c r="A467" s="139"/>
      <c r="B467" s="135"/>
      <c r="C467" s="23" t="s">
        <v>15</v>
      </c>
      <c r="D467" s="24">
        <v>0</v>
      </c>
      <c r="E467" s="24">
        <v>0</v>
      </c>
      <c r="F467" s="24">
        <v>0</v>
      </c>
      <c r="G467" s="132"/>
      <c r="H467" s="141"/>
    </row>
    <row r="468" spans="1:8" s="4" customFormat="1" ht="12.75" customHeight="1">
      <c r="A468" s="188" t="s">
        <v>20</v>
      </c>
      <c r="B468" s="203" t="s">
        <v>219</v>
      </c>
      <c r="C468" s="40" t="s">
        <v>12</v>
      </c>
      <c r="D468" s="41">
        <f aca="true" t="shared" si="31" ref="D468:F471">D472</f>
        <v>0</v>
      </c>
      <c r="E468" s="41">
        <f t="shared" si="31"/>
        <v>0</v>
      </c>
      <c r="F468" s="41">
        <f t="shared" si="31"/>
        <v>0</v>
      </c>
      <c r="G468" s="142">
        <f>SUM(F468:F471)/SUM(D468:D471)</f>
        <v>0.3392526100107327</v>
      </c>
      <c r="H468" s="149"/>
    </row>
    <row r="469" spans="1:8" s="4" customFormat="1" ht="12.75">
      <c r="A469" s="189"/>
      <c r="B469" s="204"/>
      <c r="C469" s="42" t="s">
        <v>13</v>
      </c>
      <c r="D469" s="43">
        <f t="shared" si="31"/>
        <v>0</v>
      </c>
      <c r="E469" s="43">
        <f t="shared" si="31"/>
        <v>0</v>
      </c>
      <c r="F469" s="43">
        <f t="shared" si="31"/>
        <v>0</v>
      </c>
      <c r="G469" s="143"/>
      <c r="H469" s="150"/>
    </row>
    <row r="470" spans="1:8" s="4" customFormat="1" ht="12.75">
      <c r="A470" s="189"/>
      <c r="B470" s="204"/>
      <c r="C470" s="42" t="s">
        <v>14</v>
      </c>
      <c r="D470" s="43">
        <f t="shared" si="31"/>
        <v>2049.8</v>
      </c>
      <c r="E470" s="43">
        <f t="shared" si="31"/>
        <v>695.4</v>
      </c>
      <c r="F470" s="43">
        <f t="shared" si="31"/>
        <v>695.4</v>
      </c>
      <c r="G470" s="143"/>
      <c r="H470" s="150"/>
    </row>
    <row r="471" spans="1:8" s="4" customFormat="1" ht="40.5" customHeight="1" thickBot="1">
      <c r="A471" s="190"/>
      <c r="B471" s="205"/>
      <c r="C471" s="46" t="s">
        <v>15</v>
      </c>
      <c r="D471" s="47">
        <f t="shared" si="31"/>
        <v>0</v>
      </c>
      <c r="E471" s="47">
        <f t="shared" si="31"/>
        <v>0</v>
      </c>
      <c r="F471" s="47">
        <f t="shared" si="31"/>
        <v>0</v>
      </c>
      <c r="G471" s="148"/>
      <c r="H471" s="151"/>
    </row>
    <row r="472" spans="1:8" ht="20.25" customHeight="1">
      <c r="A472" s="137" t="s">
        <v>21</v>
      </c>
      <c r="B472" s="140" t="s">
        <v>220</v>
      </c>
      <c r="C472" s="25" t="s">
        <v>12</v>
      </c>
      <c r="D472" s="26">
        <v>0</v>
      </c>
      <c r="E472" s="26">
        <v>0</v>
      </c>
      <c r="F472" s="26">
        <v>0</v>
      </c>
      <c r="G472" s="130">
        <f>SUM(F472:F475)/SUM(D472:D475)</f>
        <v>0.3392526100107327</v>
      </c>
      <c r="H472" s="133"/>
    </row>
    <row r="473" spans="1:8" ht="16.5" customHeight="1">
      <c r="A473" s="138"/>
      <c r="B473" s="136"/>
      <c r="C473" s="21" t="s">
        <v>13</v>
      </c>
      <c r="D473" s="22">
        <v>0</v>
      </c>
      <c r="E473" s="22">
        <v>0</v>
      </c>
      <c r="F473" s="22">
        <v>0</v>
      </c>
      <c r="G473" s="131"/>
      <c r="H473" s="134"/>
    </row>
    <row r="474" spans="1:8" ht="15.75" customHeight="1">
      <c r="A474" s="138"/>
      <c r="B474" s="136"/>
      <c r="C474" s="21" t="s">
        <v>14</v>
      </c>
      <c r="D474" s="22">
        <v>2049.8</v>
      </c>
      <c r="E474" s="22">
        <v>695.4</v>
      </c>
      <c r="F474" s="22">
        <v>695.4</v>
      </c>
      <c r="G474" s="131"/>
      <c r="H474" s="134"/>
    </row>
    <row r="475" spans="1:8" ht="21.75" customHeight="1" thickBot="1">
      <c r="A475" s="139"/>
      <c r="B475" s="135"/>
      <c r="C475" s="23" t="s">
        <v>15</v>
      </c>
      <c r="D475" s="24">
        <v>0</v>
      </c>
      <c r="E475" s="24">
        <v>0</v>
      </c>
      <c r="F475" s="24">
        <v>0</v>
      </c>
      <c r="G475" s="132"/>
      <c r="H475" s="141"/>
    </row>
    <row r="476" spans="1:8" s="4" customFormat="1" ht="12.75" customHeight="1">
      <c r="A476" s="188" t="s">
        <v>22</v>
      </c>
      <c r="B476" s="203" t="s">
        <v>221</v>
      </c>
      <c r="C476" s="40" t="s">
        <v>12</v>
      </c>
      <c r="D476" s="41">
        <f aca="true" t="shared" si="32" ref="D476:F479">D480</f>
        <v>0</v>
      </c>
      <c r="E476" s="41">
        <f t="shared" si="32"/>
        <v>0</v>
      </c>
      <c r="F476" s="41">
        <f t="shared" si="32"/>
        <v>0</v>
      </c>
      <c r="G476" s="142">
        <f>SUM(F476:F479)/SUM(D476:D479)</f>
        <v>0.15756140350877193</v>
      </c>
      <c r="H476" s="149"/>
    </row>
    <row r="477" spans="1:8" s="4" customFormat="1" ht="12.75">
      <c r="A477" s="189"/>
      <c r="B477" s="204"/>
      <c r="C477" s="42" t="s">
        <v>13</v>
      </c>
      <c r="D477" s="43">
        <f aca="true" t="shared" si="33" ref="D477:F478">D481+D485</f>
        <v>5508.1</v>
      </c>
      <c r="E477" s="43">
        <f t="shared" si="33"/>
        <v>1426</v>
      </c>
      <c r="F477" s="43">
        <f t="shared" si="33"/>
        <v>1426</v>
      </c>
      <c r="G477" s="143"/>
      <c r="H477" s="150"/>
    </row>
    <row r="478" spans="1:8" s="4" customFormat="1" ht="12.75">
      <c r="A478" s="189"/>
      <c r="B478" s="204"/>
      <c r="C478" s="42" t="s">
        <v>14</v>
      </c>
      <c r="D478" s="43">
        <f t="shared" si="33"/>
        <v>5891.9</v>
      </c>
      <c r="E478" s="43">
        <f t="shared" si="33"/>
        <v>370.2</v>
      </c>
      <c r="F478" s="43">
        <f t="shared" si="33"/>
        <v>370.2</v>
      </c>
      <c r="G478" s="143"/>
      <c r="H478" s="150"/>
    </row>
    <row r="479" spans="1:8" s="4" customFormat="1" ht="40.5" customHeight="1" thickBot="1">
      <c r="A479" s="190"/>
      <c r="B479" s="205"/>
      <c r="C479" s="46" t="s">
        <v>15</v>
      </c>
      <c r="D479" s="47">
        <f t="shared" si="32"/>
        <v>0</v>
      </c>
      <c r="E479" s="47">
        <f t="shared" si="32"/>
        <v>0</v>
      </c>
      <c r="F479" s="47">
        <f t="shared" si="32"/>
        <v>0</v>
      </c>
      <c r="G479" s="148"/>
      <c r="H479" s="151"/>
    </row>
    <row r="480" spans="1:8" ht="20.25" customHeight="1">
      <c r="A480" s="137" t="s">
        <v>23</v>
      </c>
      <c r="B480" s="140" t="s">
        <v>222</v>
      </c>
      <c r="C480" s="25" t="s">
        <v>12</v>
      </c>
      <c r="D480" s="26">
        <v>0</v>
      </c>
      <c r="E480" s="26">
        <v>0</v>
      </c>
      <c r="F480" s="26">
        <v>0</v>
      </c>
      <c r="G480" s="130">
        <f>SUM(F480:F483)/SUM(D480:D483)</f>
        <v>0</v>
      </c>
      <c r="H480" s="133"/>
    </row>
    <row r="481" spans="1:8" ht="17.25" customHeight="1">
      <c r="A481" s="138"/>
      <c r="B481" s="136"/>
      <c r="C481" s="21" t="s">
        <v>13</v>
      </c>
      <c r="D481" s="22">
        <v>0</v>
      </c>
      <c r="E481" s="22">
        <v>0</v>
      </c>
      <c r="F481" s="22">
        <v>0</v>
      </c>
      <c r="G481" s="131"/>
      <c r="H481" s="134"/>
    </row>
    <row r="482" spans="1:8" ht="18.75" customHeight="1">
      <c r="A482" s="138"/>
      <c r="B482" s="136"/>
      <c r="C482" s="21" t="s">
        <v>14</v>
      </c>
      <c r="D482" s="22">
        <v>5412.9</v>
      </c>
      <c r="E482" s="22">
        <v>0</v>
      </c>
      <c r="F482" s="22">
        <v>0</v>
      </c>
      <c r="G482" s="131"/>
      <c r="H482" s="134"/>
    </row>
    <row r="483" spans="1:8" ht="22.5" customHeight="1" thickBot="1">
      <c r="A483" s="139"/>
      <c r="B483" s="135"/>
      <c r="C483" s="23" t="s">
        <v>15</v>
      </c>
      <c r="D483" s="24">
        <v>0</v>
      </c>
      <c r="E483" s="24">
        <v>0</v>
      </c>
      <c r="F483" s="24">
        <v>0</v>
      </c>
      <c r="G483" s="132"/>
      <c r="H483" s="141"/>
    </row>
    <row r="484" spans="1:8" s="4" customFormat="1" ht="12.75" customHeight="1">
      <c r="A484" s="137" t="s">
        <v>24</v>
      </c>
      <c r="B484" s="140" t="s">
        <v>222</v>
      </c>
      <c r="C484" s="19" t="s">
        <v>12</v>
      </c>
      <c r="D484" s="20">
        <v>0</v>
      </c>
      <c r="E484" s="20">
        <v>0</v>
      </c>
      <c r="F484" s="20">
        <v>0</v>
      </c>
      <c r="G484" s="224">
        <f>SUM(F484:F487)/SUM(D484:D487)</f>
        <v>0.30001169180404536</v>
      </c>
      <c r="H484" s="133"/>
    </row>
    <row r="485" spans="1:8" s="4" customFormat="1" ht="12.75">
      <c r="A485" s="138"/>
      <c r="B485" s="136"/>
      <c r="C485" s="21" t="s">
        <v>13</v>
      </c>
      <c r="D485" s="22">
        <v>5508.1</v>
      </c>
      <c r="E485" s="22">
        <v>1426</v>
      </c>
      <c r="F485" s="22">
        <v>1426</v>
      </c>
      <c r="G485" s="166"/>
      <c r="H485" s="134"/>
    </row>
    <row r="486" spans="1:8" s="4" customFormat="1" ht="12.75">
      <c r="A486" s="138"/>
      <c r="B486" s="136"/>
      <c r="C486" s="21" t="s">
        <v>14</v>
      </c>
      <c r="D486" s="22">
        <v>479</v>
      </c>
      <c r="E486" s="22">
        <v>370.2</v>
      </c>
      <c r="F486" s="22">
        <v>370.2</v>
      </c>
      <c r="G486" s="166"/>
      <c r="H486" s="134"/>
    </row>
    <row r="487" spans="1:8" s="4" customFormat="1" ht="19.5" customHeight="1" thickBot="1">
      <c r="A487" s="139"/>
      <c r="B487" s="135"/>
      <c r="C487" s="23" t="s">
        <v>15</v>
      </c>
      <c r="D487" s="24">
        <v>0</v>
      </c>
      <c r="E487" s="24">
        <v>0</v>
      </c>
      <c r="F487" s="24">
        <v>0</v>
      </c>
      <c r="G487" s="225"/>
      <c r="H487" s="141"/>
    </row>
    <row r="488" spans="1:8" ht="12.75">
      <c r="A488" s="178" t="s">
        <v>25</v>
      </c>
      <c r="B488" s="181" t="s">
        <v>18</v>
      </c>
      <c r="C488" s="48" t="s">
        <v>12</v>
      </c>
      <c r="D488" s="49">
        <f aca="true" t="shared" si="34" ref="D488:F491">D448+D468+D476</f>
        <v>0</v>
      </c>
      <c r="E488" s="49">
        <f t="shared" si="34"/>
        <v>0</v>
      </c>
      <c r="F488" s="49">
        <f t="shared" si="34"/>
        <v>0</v>
      </c>
      <c r="G488" s="184">
        <f>SUM(F488:F491)/SUM(D488:D491)</f>
        <v>0.23795223589841344</v>
      </c>
      <c r="H488" s="185"/>
    </row>
    <row r="489" spans="1:8" ht="12.75">
      <c r="A489" s="179"/>
      <c r="B489" s="182"/>
      <c r="C489" s="50" t="s">
        <v>13</v>
      </c>
      <c r="D489" s="65">
        <f t="shared" si="34"/>
        <v>5768.1</v>
      </c>
      <c r="E489" s="65">
        <f t="shared" si="34"/>
        <v>1426</v>
      </c>
      <c r="F489" s="65">
        <f t="shared" si="34"/>
        <v>1426</v>
      </c>
      <c r="G489" s="162"/>
      <c r="H489" s="186"/>
    </row>
    <row r="490" spans="1:8" ht="12.75">
      <c r="A490" s="179"/>
      <c r="B490" s="182"/>
      <c r="C490" s="50" t="s">
        <v>14</v>
      </c>
      <c r="D490" s="65">
        <f t="shared" si="34"/>
        <v>9549.68</v>
      </c>
      <c r="E490" s="65">
        <f t="shared" si="34"/>
        <v>2188.5</v>
      </c>
      <c r="F490" s="65">
        <f t="shared" si="34"/>
        <v>2218.8999999999996</v>
      </c>
      <c r="G490" s="162"/>
      <c r="H490" s="186"/>
    </row>
    <row r="491" spans="1:8" ht="13.5" thickBot="1">
      <c r="A491" s="180"/>
      <c r="B491" s="183"/>
      <c r="C491" s="51" t="s">
        <v>15</v>
      </c>
      <c r="D491" s="113">
        <f t="shared" si="34"/>
        <v>0</v>
      </c>
      <c r="E491" s="113">
        <f t="shared" si="34"/>
        <v>0</v>
      </c>
      <c r="F491" s="113">
        <f t="shared" si="34"/>
        <v>0</v>
      </c>
      <c r="G491" s="163"/>
      <c r="H491" s="187"/>
    </row>
    <row r="492" spans="1:8" ht="30.75" customHeight="1">
      <c r="A492" s="53" t="s">
        <v>1</v>
      </c>
      <c r="B492" s="54"/>
      <c r="C492" s="226" t="s">
        <v>242</v>
      </c>
      <c r="D492" s="226"/>
      <c r="E492" s="226"/>
      <c r="F492" s="226"/>
      <c r="G492" s="226"/>
      <c r="H492" s="227"/>
    </row>
    <row r="493" spans="1:8" ht="15">
      <c r="A493" s="55" t="s">
        <v>2</v>
      </c>
      <c r="B493" s="33"/>
      <c r="C493" s="56" t="s">
        <v>251</v>
      </c>
      <c r="D493" s="34"/>
      <c r="E493" s="34"/>
      <c r="F493" s="34"/>
      <c r="G493" s="35"/>
      <c r="H493" s="36"/>
    </row>
    <row r="494" spans="1:9" ht="18.75" customHeight="1" thickBot="1">
      <c r="A494" s="57" t="s">
        <v>3</v>
      </c>
      <c r="B494" s="37"/>
      <c r="C494" s="106" t="s">
        <v>49</v>
      </c>
      <c r="D494" s="38"/>
      <c r="E494" s="38"/>
      <c r="F494" s="38"/>
      <c r="G494" s="39"/>
      <c r="H494" s="107"/>
      <c r="I494" s="8"/>
    </row>
    <row r="495" spans="1:8" ht="102.75" thickBot="1">
      <c r="A495" s="17" t="s">
        <v>4</v>
      </c>
      <c r="B495" s="58" t="s">
        <v>5</v>
      </c>
      <c r="C495" s="58" t="s">
        <v>6</v>
      </c>
      <c r="D495" s="18" t="s">
        <v>7</v>
      </c>
      <c r="E495" s="18" t="s">
        <v>8</v>
      </c>
      <c r="F495" s="18" t="s">
        <v>9</v>
      </c>
      <c r="G495" s="58" t="s">
        <v>10</v>
      </c>
      <c r="H495" s="59" t="s">
        <v>11</v>
      </c>
    </row>
    <row r="496" spans="1:8" s="4" customFormat="1" ht="12.75">
      <c r="A496" s="188">
        <v>1</v>
      </c>
      <c r="B496" s="203" t="s">
        <v>243</v>
      </c>
      <c r="C496" s="40" t="s">
        <v>12</v>
      </c>
      <c r="D496" s="41">
        <f aca="true" t="shared" si="35" ref="D496:F499">D500+D504</f>
        <v>0</v>
      </c>
      <c r="E496" s="41">
        <f t="shared" si="35"/>
        <v>0</v>
      </c>
      <c r="F496" s="41">
        <f t="shared" si="35"/>
        <v>0</v>
      </c>
      <c r="G496" s="142">
        <f>SUM(F496:F499)/SUM(D496:D499)</f>
        <v>0.877008666606482</v>
      </c>
      <c r="H496" s="149"/>
    </row>
    <row r="497" spans="1:8" s="4" customFormat="1" ht="12.75">
      <c r="A497" s="189"/>
      <c r="B497" s="204"/>
      <c r="C497" s="42" t="s">
        <v>13</v>
      </c>
      <c r="D497" s="43">
        <f t="shared" si="35"/>
        <v>118484.4</v>
      </c>
      <c r="E497" s="43">
        <f t="shared" si="35"/>
        <v>106636</v>
      </c>
      <c r="F497" s="43">
        <f t="shared" si="35"/>
        <v>106636</v>
      </c>
      <c r="G497" s="143"/>
      <c r="H497" s="150"/>
    </row>
    <row r="498" spans="1:8" s="4" customFormat="1" ht="12.75">
      <c r="A498" s="189"/>
      <c r="B498" s="204"/>
      <c r="C498" s="42" t="s">
        <v>14</v>
      </c>
      <c r="D498" s="43">
        <f>D502+D506+D510</f>
        <v>67609.2</v>
      </c>
      <c r="E498" s="43">
        <f>E502+E506+E510</f>
        <v>56569.7</v>
      </c>
      <c r="F498" s="43">
        <f>F502+F506+F510</f>
        <v>56569.7</v>
      </c>
      <c r="G498" s="143"/>
      <c r="H498" s="150"/>
    </row>
    <row r="499" spans="1:8" s="4" customFormat="1" ht="27.75" customHeight="1" thickBot="1">
      <c r="A499" s="190"/>
      <c r="B499" s="205"/>
      <c r="C499" s="46" t="s">
        <v>15</v>
      </c>
      <c r="D499" s="47">
        <f t="shared" si="35"/>
        <v>0</v>
      </c>
      <c r="E499" s="47">
        <f t="shared" si="35"/>
        <v>0</v>
      </c>
      <c r="F499" s="47">
        <f t="shared" si="35"/>
        <v>0</v>
      </c>
      <c r="G499" s="148"/>
      <c r="H499" s="151"/>
    </row>
    <row r="500" spans="1:8" s="5" customFormat="1" ht="12.75">
      <c r="A500" s="137" t="s">
        <v>16</v>
      </c>
      <c r="B500" s="140" t="s">
        <v>244</v>
      </c>
      <c r="C500" s="19" t="s">
        <v>12</v>
      </c>
      <c r="D500" s="20">
        <v>0</v>
      </c>
      <c r="E500" s="20">
        <v>0</v>
      </c>
      <c r="F500" s="20">
        <v>0</v>
      </c>
      <c r="G500" s="130">
        <f>SUM(F500:F503)/SUM(D500:D503)</f>
        <v>0.9000003375971858</v>
      </c>
      <c r="H500" s="133"/>
    </row>
    <row r="501" spans="1:8" s="5" customFormat="1" ht="12.75">
      <c r="A501" s="138"/>
      <c r="B501" s="136"/>
      <c r="C501" s="21" t="s">
        <v>13</v>
      </c>
      <c r="D501" s="22">
        <v>118484.4</v>
      </c>
      <c r="E501" s="22">
        <v>106636</v>
      </c>
      <c r="F501" s="22">
        <v>106636</v>
      </c>
      <c r="G501" s="131"/>
      <c r="H501" s="134"/>
    </row>
    <row r="502" spans="1:8" s="5" customFormat="1" ht="12.75">
      <c r="A502" s="138"/>
      <c r="B502" s="136"/>
      <c r="C502" s="21" t="s">
        <v>14</v>
      </c>
      <c r="D502" s="22">
        <v>0</v>
      </c>
      <c r="E502" s="22">
        <v>0</v>
      </c>
      <c r="F502" s="22">
        <v>0</v>
      </c>
      <c r="G502" s="131"/>
      <c r="H502" s="134"/>
    </row>
    <row r="503" spans="1:8" s="5" customFormat="1" ht="26.25" customHeight="1" thickBot="1">
      <c r="A503" s="139"/>
      <c r="B503" s="135"/>
      <c r="C503" s="23" t="s">
        <v>15</v>
      </c>
      <c r="D503" s="24">
        <v>0</v>
      </c>
      <c r="E503" s="24">
        <v>0</v>
      </c>
      <c r="F503" s="24">
        <v>0</v>
      </c>
      <c r="G503" s="132"/>
      <c r="H503" s="141"/>
    </row>
    <row r="504" spans="1:8" s="5" customFormat="1" ht="12.75">
      <c r="A504" s="137" t="s">
        <v>17</v>
      </c>
      <c r="B504" s="140" t="s">
        <v>245</v>
      </c>
      <c r="C504" s="19" t="s">
        <v>12</v>
      </c>
      <c r="D504" s="20">
        <v>0</v>
      </c>
      <c r="E504" s="20">
        <v>0</v>
      </c>
      <c r="F504" s="20">
        <v>0</v>
      </c>
      <c r="G504" s="130">
        <f>SUM(F504:F507)/SUM(D504:D507)</f>
        <v>0.75</v>
      </c>
      <c r="H504" s="133"/>
    </row>
    <row r="505" spans="1:8" s="5" customFormat="1" ht="12.75">
      <c r="A505" s="138"/>
      <c r="B505" s="136"/>
      <c r="C505" s="21" t="s">
        <v>13</v>
      </c>
      <c r="D505" s="22">
        <v>0</v>
      </c>
      <c r="E505" s="22">
        <v>0</v>
      </c>
      <c r="F505" s="22">
        <v>0</v>
      </c>
      <c r="G505" s="131"/>
      <c r="H505" s="134"/>
    </row>
    <row r="506" spans="1:8" s="5" customFormat="1" ht="13.5" thickBot="1">
      <c r="A506" s="138"/>
      <c r="B506" s="136"/>
      <c r="C506" s="21" t="s">
        <v>14</v>
      </c>
      <c r="D506" s="24">
        <v>24124.8</v>
      </c>
      <c r="E506" s="24">
        <v>18093.6</v>
      </c>
      <c r="F506" s="24">
        <v>18093.6</v>
      </c>
      <c r="G506" s="131"/>
      <c r="H506" s="134"/>
    </row>
    <row r="507" spans="1:8" s="5" customFormat="1" ht="33.75" customHeight="1" thickBot="1">
      <c r="A507" s="139"/>
      <c r="B507" s="135"/>
      <c r="C507" s="23" t="s">
        <v>15</v>
      </c>
      <c r="D507" s="24">
        <v>0</v>
      </c>
      <c r="E507" s="24">
        <v>0</v>
      </c>
      <c r="F507" s="24">
        <v>0</v>
      </c>
      <c r="G507" s="132"/>
      <c r="H507" s="141"/>
    </row>
    <row r="508" spans="1:8" s="5" customFormat="1" ht="12.75">
      <c r="A508" s="137" t="s">
        <v>19</v>
      </c>
      <c r="B508" s="140" t="s">
        <v>246</v>
      </c>
      <c r="C508" s="19" t="s">
        <v>12</v>
      </c>
      <c r="D508" s="20">
        <v>0</v>
      </c>
      <c r="E508" s="20">
        <v>0</v>
      </c>
      <c r="F508" s="20">
        <v>0</v>
      </c>
      <c r="G508" s="130">
        <f>SUM(F508:F511)/SUM(D508:D511)</f>
        <v>0.8848253626587925</v>
      </c>
      <c r="H508" s="133"/>
    </row>
    <row r="509" spans="1:8" s="5" customFormat="1" ht="12.75">
      <c r="A509" s="138"/>
      <c r="B509" s="136"/>
      <c r="C509" s="21" t="s">
        <v>13</v>
      </c>
      <c r="D509" s="22">
        <v>0</v>
      </c>
      <c r="E509" s="22">
        <v>0</v>
      </c>
      <c r="F509" s="22">
        <v>0</v>
      </c>
      <c r="G509" s="131"/>
      <c r="H509" s="134"/>
    </row>
    <row r="510" spans="1:8" s="5" customFormat="1" ht="13.5" thickBot="1">
      <c r="A510" s="138"/>
      <c r="B510" s="136"/>
      <c r="C510" s="21" t="s">
        <v>14</v>
      </c>
      <c r="D510" s="24">
        <v>43484.4</v>
      </c>
      <c r="E510" s="24">
        <v>38476.1</v>
      </c>
      <c r="F510" s="24">
        <v>38476.1</v>
      </c>
      <c r="G510" s="131"/>
      <c r="H510" s="134"/>
    </row>
    <row r="511" spans="1:8" s="5" customFormat="1" ht="33.75" customHeight="1" thickBot="1">
      <c r="A511" s="139"/>
      <c r="B511" s="135"/>
      <c r="C511" s="23" t="s">
        <v>15</v>
      </c>
      <c r="D511" s="24">
        <v>0</v>
      </c>
      <c r="E511" s="24">
        <v>0</v>
      </c>
      <c r="F511" s="24">
        <v>0</v>
      </c>
      <c r="G511" s="132"/>
      <c r="H511" s="141"/>
    </row>
    <row r="512" spans="1:8" s="4" customFormat="1" ht="12.75">
      <c r="A512" s="188" t="s">
        <v>20</v>
      </c>
      <c r="B512" s="203" t="s">
        <v>247</v>
      </c>
      <c r="C512" s="40" t="s">
        <v>12</v>
      </c>
      <c r="D512" s="41">
        <f aca="true" t="shared" si="36" ref="D512:F515">D516</f>
        <v>0</v>
      </c>
      <c r="E512" s="41">
        <f t="shared" si="36"/>
        <v>0</v>
      </c>
      <c r="F512" s="41">
        <f t="shared" si="36"/>
        <v>0</v>
      </c>
      <c r="G512" s="142">
        <f>SUM(F512:F515)/SUM(D512:D515)</f>
        <v>0</v>
      </c>
      <c r="H512" s="149"/>
    </row>
    <row r="513" spans="1:8" s="4" customFormat="1" ht="12.75">
      <c r="A513" s="189"/>
      <c r="B513" s="204"/>
      <c r="C513" s="42" t="s">
        <v>13</v>
      </c>
      <c r="D513" s="43">
        <f t="shared" si="36"/>
        <v>0</v>
      </c>
      <c r="E513" s="43">
        <f t="shared" si="36"/>
        <v>0</v>
      </c>
      <c r="F513" s="43">
        <f t="shared" si="36"/>
        <v>0</v>
      </c>
      <c r="G513" s="143"/>
      <c r="H513" s="150"/>
    </row>
    <row r="514" spans="1:8" s="4" customFormat="1" ht="12.75">
      <c r="A514" s="189"/>
      <c r="B514" s="204"/>
      <c r="C514" s="42" t="s">
        <v>14</v>
      </c>
      <c r="D514" s="43">
        <f t="shared" si="36"/>
        <v>500</v>
      </c>
      <c r="E514" s="43">
        <f t="shared" si="36"/>
        <v>0</v>
      </c>
      <c r="F514" s="43">
        <f t="shared" si="36"/>
        <v>0</v>
      </c>
      <c r="G514" s="143"/>
      <c r="H514" s="150"/>
    </row>
    <row r="515" spans="1:8" s="4" customFormat="1" ht="57" customHeight="1" thickBot="1">
      <c r="A515" s="190"/>
      <c r="B515" s="205"/>
      <c r="C515" s="46" t="s">
        <v>15</v>
      </c>
      <c r="D515" s="47">
        <f t="shared" si="36"/>
        <v>0</v>
      </c>
      <c r="E515" s="47">
        <f t="shared" si="36"/>
        <v>0</v>
      </c>
      <c r="F515" s="47">
        <f t="shared" si="36"/>
        <v>0</v>
      </c>
      <c r="G515" s="148"/>
      <c r="H515" s="151"/>
    </row>
    <row r="516" spans="1:8" ht="30" customHeight="1">
      <c r="A516" s="138" t="s">
        <v>21</v>
      </c>
      <c r="B516" s="136" t="s">
        <v>50</v>
      </c>
      <c r="C516" s="25" t="s">
        <v>12</v>
      </c>
      <c r="D516" s="26">
        <v>0</v>
      </c>
      <c r="E516" s="26">
        <v>0</v>
      </c>
      <c r="F516" s="26">
        <v>0</v>
      </c>
      <c r="G516" s="130">
        <f>SUM(F516:F519)/SUM(D516:D519)</f>
        <v>0</v>
      </c>
      <c r="H516" s="133"/>
    </row>
    <row r="517" spans="1:8" ht="25.5" customHeight="1">
      <c r="A517" s="138"/>
      <c r="B517" s="136"/>
      <c r="C517" s="21" t="s">
        <v>13</v>
      </c>
      <c r="D517" s="22">
        <v>0</v>
      </c>
      <c r="E517" s="22">
        <v>0</v>
      </c>
      <c r="F517" s="22">
        <v>0</v>
      </c>
      <c r="G517" s="131"/>
      <c r="H517" s="134"/>
    </row>
    <row r="518" spans="1:8" ht="26.25" customHeight="1">
      <c r="A518" s="138"/>
      <c r="B518" s="136"/>
      <c r="C518" s="21" t="s">
        <v>14</v>
      </c>
      <c r="D518" s="22">
        <v>500</v>
      </c>
      <c r="E518" s="22">
        <v>0</v>
      </c>
      <c r="F518" s="22">
        <v>0</v>
      </c>
      <c r="G518" s="131"/>
      <c r="H518" s="134"/>
    </row>
    <row r="519" spans="1:8" ht="32.25" customHeight="1" thickBot="1">
      <c r="A519" s="139"/>
      <c r="B519" s="135"/>
      <c r="C519" s="23" t="s">
        <v>15</v>
      </c>
      <c r="D519" s="24">
        <v>0</v>
      </c>
      <c r="E519" s="24">
        <v>0</v>
      </c>
      <c r="F519" s="24">
        <v>0</v>
      </c>
      <c r="G519" s="132"/>
      <c r="H519" s="141"/>
    </row>
    <row r="520" spans="1:8" ht="12.75">
      <c r="A520" s="178" t="s">
        <v>22</v>
      </c>
      <c r="B520" s="181" t="s">
        <v>18</v>
      </c>
      <c r="C520" s="48" t="s">
        <v>12</v>
      </c>
      <c r="D520" s="49">
        <f aca="true" t="shared" si="37" ref="D520:F523">D496+D512</f>
        <v>0</v>
      </c>
      <c r="E520" s="49">
        <f t="shared" si="37"/>
        <v>0</v>
      </c>
      <c r="F520" s="49">
        <f t="shared" si="37"/>
        <v>0</v>
      </c>
      <c r="G520" s="184">
        <f>SUM(F520:F523)/SUM(D520:D523)</f>
        <v>0.8746586163726946</v>
      </c>
      <c r="H520" s="185"/>
    </row>
    <row r="521" spans="1:8" ht="12.75">
      <c r="A521" s="179"/>
      <c r="B521" s="182"/>
      <c r="C521" s="50" t="s">
        <v>13</v>
      </c>
      <c r="D521" s="65">
        <f t="shared" si="37"/>
        <v>118484.4</v>
      </c>
      <c r="E521" s="65">
        <f t="shared" si="37"/>
        <v>106636</v>
      </c>
      <c r="F521" s="65">
        <f t="shared" si="37"/>
        <v>106636</v>
      </c>
      <c r="G521" s="162"/>
      <c r="H521" s="186"/>
    </row>
    <row r="522" spans="1:8" ht="12.75">
      <c r="A522" s="179"/>
      <c r="B522" s="182"/>
      <c r="C522" s="50" t="s">
        <v>14</v>
      </c>
      <c r="D522" s="65">
        <f t="shared" si="37"/>
        <v>68109.2</v>
      </c>
      <c r="E522" s="65">
        <f t="shared" si="37"/>
        <v>56569.7</v>
      </c>
      <c r="F522" s="65">
        <f t="shared" si="37"/>
        <v>56569.7</v>
      </c>
      <c r="G522" s="162"/>
      <c r="H522" s="186"/>
    </row>
    <row r="523" spans="1:8" ht="13.5" thickBot="1">
      <c r="A523" s="180"/>
      <c r="B523" s="183"/>
      <c r="C523" s="51" t="s">
        <v>15</v>
      </c>
      <c r="D523" s="113">
        <f t="shared" si="37"/>
        <v>0</v>
      </c>
      <c r="E523" s="113">
        <f t="shared" si="37"/>
        <v>0</v>
      </c>
      <c r="F523" s="113">
        <f t="shared" si="37"/>
        <v>0</v>
      </c>
      <c r="G523" s="163"/>
      <c r="H523" s="187"/>
    </row>
    <row r="524" spans="1:8" ht="29.25" customHeight="1">
      <c r="A524" s="53" t="s">
        <v>1</v>
      </c>
      <c r="B524" s="54"/>
      <c r="C524" s="226" t="s">
        <v>204</v>
      </c>
      <c r="D524" s="226"/>
      <c r="E524" s="226"/>
      <c r="F524" s="226"/>
      <c r="G524" s="226"/>
      <c r="H524" s="227"/>
    </row>
    <row r="525" spans="1:8" ht="15">
      <c r="A525" s="55" t="s">
        <v>2</v>
      </c>
      <c r="B525" s="33"/>
      <c r="C525" s="56" t="s">
        <v>251</v>
      </c>
      <c r="D525" s="34"/>
      <c r="E525" s="34"/>
      <c r="F525" s="34"/>
      <c r="G525" s="35"/>
      <c r="H525" s="36"/>
    </row>
    <row r="526" spans="1:9" ht="18" customHeight="1" thickBot="1">
      <c r="A526" s="57" t="s">
        <v>3</v>
      </c>
      <c r="B526" s="37"/>
      <c r="C526" s="106" t="s">
        <v>51</v>
      </c>
      <c r="D526" s="38"/>
      <c r="E526" s="38"/>
      <c r="F526" s="38"/>
      <c r="G526" s="39"/>
      <c r="H526" s="107"/>
      <c r="I526" s="8"/>
    </row>
    <row r="527" spans="1:8" ht="102.75" thickBot="1">
      <c r="A527" s="17" t="s">
        <v>4</v>
      </c>
      <c r="B527" s="58" t="s">
        <v>5</v>
      </c>
      <c r="C527" s="58" t="s">
        <v>6</v>
      </c>
      <c r="D527" s="18" t="s">
        <v>7</v>
      </c>
      <c r="E527" s="18" t="s">
        <v>8</v>
      </c>
      <c r="F527" s="18" t="s">
        <v>9</v>
      </c>
      <c r="G527" s="58" t="s">
        <v>10</v>
      </c>
      <c r="H527" s="59" t="s">
        <v>11</v>
      </c>
    </row>
    <row r="528" spans="1:8" ht="22.5" customHeight="1">
      <c r="A528" s="304">
        <v>1</v>
      </c>
      <c r="B528" s="305" t="s">
        <v>205</v>
      </c>
      <c r="C528" s="115" t="s">
        <v>12</v>
      </c>
      <c r="D528" s="43">
        <f>D532+D536+D540</f>
        <v>0</v>
      </c>
      <c r="E528" s="43">
        <f>E532+E536+E540</f>
        <v>0</v>
      </c>
      <c r="F528" s="43">
        <f>F532+F536+F540</f>
        <v>0</v>
      </c>
      <c r="G528" s="142">
        <f>SUM(F528:F531)/SUM(D528:D531)</f>
        <v>0.8071169781540338</v>
      </c>
      <c r="H528" s="168"/>
    </row>
    <row r="529" spans="1:8" ht="19.5" customHeight="1">
      <c r="A529" s="304"/>
      <c r="B529" s="305"/>
      <c r="C529" s="115" t="s">
        <v>13</v>
      </c>
      <c r="D529" s="43">
        <f aca="true" t="shared" si="38" ref="D529:F531">D533+D537+D541</f>
        <v>0</v>
      </c>
      <c r="E529" s="43">
        <f t="shared" si="38"/>
        <v>0</v>
      </c>
      <c r="F529" s="43">
        <f t="shared" si="38"/>
        <v>0</v>
      </c>
      <c r="G529" s="143"/>
      <c r="H529" s="156"/>
    </row>
    <row r="530" spans="1:8" ht="18" customHeight="1">
      <c r="A530" s="304"/>
      <c r="B530" s="305"/>
      <c r="C530" s="115" t="s">
        <v>14</v>
      </c>
      <c r="D530" s="43">
        <f t="shared" si="38"/>
        <v>2787.7</v>
      </c>
      <c r="E530" s="43">
        <f t="shared" si="38"/>
        <v>2250</v>
      </c>
      <c r="F530" s="43">
        <f t="shared" si="38"/>
        <v>2250</v>
      </c>
      <c r="G530" s="143"/>
      <c r="H530" s="156"/>
    </row>
    <row r="531" spans="1:8" ht="16.5" customHeight="1">
      <c r="A531" s="304"/>
      <c r="B531" s="305"/>
      <c r="C531" s="115" t="s">
        <v>15</v>
      </c>
      <c r="D531" s="43">
        <f t="shared" si="38"/>
        <v>0</v>
      </c>
      <c r="E531" s="43">
        <f t="shared" si="38"/>
        <v>0</v>
      </c>
      <c r="F531" s="43">
        <f t="shared" si="38"/>
        <v>0</v>
      </c>
      <c r="G531" s="144"/>
      <c r="H531" s="157"/>
    </row>
    <row r="532" spans="1:8" ht="24" customHeight="1">
      <c r="A532" s="306">
        <v>2</v>
      </c>
      <c r="B532" s="307" t="s">
        <v>206</v>
      </c>
      <c r="C532" s="116" t="s">
        <v>12</v>
      </c>
      <c r="D532" s="22">
        <v>0</v>
      </c>
      <c r="E532" s="22">
        <v>0</v>
      </c>
      <c r="F532" s="22">
        <v>0</v>
      </c>
      <c r="G532" s="165">
        <f>SUM(F532:F535)/SUM(D532:D535)</f>
        <v>0.7231668915879442</v>
      </c>
      <c r="H532" s="158"/>
    </row>
    <row r="533" spans="1:8" ht="21.75" customHeight="1">
      <c r="A533" s="306"/>
      <c r="B533" s="308"/>
      <c r="C533" s="116" t="s">
        <v>13</v>
      </c>
      <c r="D533" s="22">
        <v>0</v>
      </c>
      <c r="E533" s="22">
        <v>0</v>
      </c>
      <c r="F533" s="22">
        <v>0</v>
      </c>
      <c r="G533" s="166"/>
      <c r="H533" s="159"/>
    </row>
    <row r="534" spans="1:8" ht="19.5" customHeight="1">
      <c r="A534" s="306"/>
      <c r="B534" s="308"/>
      <c r="C534" s="116" t="s">
        <v>14</v>
      </c>
      <c r="D534" s="117">
        <v>1111.5</v>
      </c>
      <c r="E534" s="22">
        <v>803.8</v>
      </c>
      <c r="F534" s="22">
        <v>803.8</v>
      </c>
      <c r="G534" s="166"/>
      <c r="H534" s="159"/>
    </row>
    <row r="535" spans="1:8" ht="18" customHeight="1">
      <c r="A535" s="306"/>
      <c r="B535" s="309"/>
      <c r="C535" s="116" t="s">
        <v>15</v>
      </c>
      <c r="D535" s="22">
        <v>0</v>
      </c>
      <c r="E535" s="22">
        <v>0</v>
      </c>
      <c r="F535" s="22">
        <v>0</v>
      </c>
      <c r="G535" s="167"/>
      <c r="H535" s="160"/>
    </row>
    <row r="536" spans="1:8" ht="20.25" customHeight="1">
      <c r="A536" s="306">
        <v>3</v>
      </c>
      <c r="B536" s="310" t="s">
        <v>207</v>
      </c>
      <c r="C536" s="116" t="s">
        <v>12</v>
      </c>
      <c r="D536" s="22">
        <v>0</v>
      </c>
      <c r="E536" s="22">
        <v>0</v>
      </c>
      <c r="F536" s="22">
        <v>0</v>
      </c>
      <c r="G536" s="165">
        <f>SUM(F536:F539)/SUM(D536:D539)</f>
        <v>0.7</v>
      </c>
      <c r="H536" s="158"/>
    </row>
    <row r="537" spans="1:8" ht="21" customHeight="1">
      <c r="A537" s="306"/>
      <c r="B537" s="311"/>
      <c r="C537" s="116" t="s">
        <v>13</v>
      </c>
      <c r="D537" s="22">
        <v>0</v>
      </c>
      <c r="E537" s="22">
        <v>0</v>
      </c>
      <c r="F537" s="22">
        <v>0</v>
      </c>
      <c r="G537" s="166"/>
      <c r="H537" s="159"/>
    </row>
    <row r="538" spans="1:8" ht="20.25" customHeight="1">
      <c r="A538" s="306"/>
      <c r="B538" s="311"/>
      <c r="C538" s="116" t="s">
        <v>14</v>
      </c>
      <c r="D538" s="22">
        <v>50</v>
      </c>
      <c r="E538" s="22">
        <v>35</v>
      </c>
      <c r="F538" s="22">
        <v>35</v>
      </c>
      <c r="G538" s="166"/>
      <c r="H538" s="159"/>
    </row>
    <row r="539" spans="1:8" ht="21.75" customHeight="1">
      <c r="A539" s="306"/>
      <c r="B539" s="312"/>
      <c r="C539" s="116" t="s">
        <v>15</v>
      </c>
      <c r="D539" s="22">
        <v>0</v>
      </c>
      <c r="E539" s="22">
        <v>0</v>
      </c>
      <c r="F539" s="22">
        <v>0</v>
      </c>
      <c r="G539" s="167"/>
      <c r="H539" s="160"/>
    </row>
    <row r="540" spans="1:8" ht="21.75" customHeight="1">
      <c r="A540" s="306">
        <v>4</v>
      </c>
      <c r="B540" s="310" t="s">
        <v>208</v>
      </c>
      <c r="C540" s="116" t="s">
        <v>12</v>
      </c>
      <c r="D540" s="22">
        <v>0</v>
      </c>
      <c r="E540" s="22">
        <v>0</v>
      </c>
      <c r="F540" s="22">
        <v>0</v>
      </c>
      <c r="G540" s="165">
        <f>SUM(F540:F543)/SUM(D540:D543)</f>
        <v>0.8677899397368097</v>
      </c>
      <c r="H540" s="158"/>
    </row>
    <row r="541" spans="1:8" ht="19.5" customHeight="1">
      <c r="A541" s="306"/>
      <c r="B541" s="311"/>
      <c r="C541" s="116" t="s">
        <v>13</v>
      </c>
      <c r="D541" s="22">
        <v>0</v>
      </c>
      <c r="E541" s="22">
        <v>0</v>
      </c>
      <c r="F541" s="22">
        <v>0</v>
      </c>
      <c r="G541" s="166"/>
      <c r="H541" s="159"/>
    </row>
    <row r="542" spans="1:8" ht="21" customHeight="1">
      <c r="A542" s="306"/>
      <c r="B542" s="311"/>
      <c r="C542" s="116" t="s">
        <v>14</v>
      </c>
      <c r="D542" s="117">
        <v>1626.2</v>
      </c>
      <c r="E542" s="22">
        <v>1411.2</v>
      </c>
      <c r="F542" s="22">
        <v>1411.2</v>
      </c>
      <c r="G542" s="166"/>
      <c r="H542" s="159"/>
    </row>
    <row r="543" spans="1:8" ht="20.25" customHeight="1">
      <c r="A543" s="306"/>
      <c r="B543" s="312"/>
      <c r="C543" s="116" t="s">
        <v>15</v>
      </c>
      <c r="D543" s="22">
        <v>0</v>
      </c>
      <c r="E543" s="22">
        <v>0</v>
      </c>
      <c r="F543" s="22">
        <v>0</v>
      </c>
      <c r="G543" s="167"/>
      <c r="H543" s="160"/>
    </row>
    <row r="544" spans="1:8" ht="21" customHeight="1">
      <c r="A544" s="304">
        <v>5</v>
      </c>
      <c r="B544" s="313" t="s">
        <v>209</v>
      </c>
      <c r="C544" s="115" t="s">
        <v>12</v>
      </c>
      <c r="D544" s="43">
        <f aca="true" t="shared" si="39" ref="D544:F546">D548+D552+D556+D560+D564</f>
        <v>0</v>
      </c>
      <c r="E544" s="43">
        <f t="shared" si="39"/>
        <v>0</v>
      </c>
      <c r="F544" s="43">
        <f t="shared" si="39"/>
        <v>0</v>
      </c>
      <c r="G544" s="164">
        <f>SUM(F544:F547)/SUM(D544:D547)</f>
        <v>0.6971402586036775</v>
      </c>
      <c r="H544" s="155"/>
    </row>
    <row r="545" spans="1:8" ht="21" customHeight="1">
      <c r="A545" s="304"/>
      <c r="B545" s="314"/>
      <c r="C545" s="115" t="s">
        <v>13</v>
      </c>
      <c r="D545" s="43">
        <f t="shared" si="39"/>
        <v>0</v>
      </c>
      <c r="E545" s="43">
        <f t="shared" si="39"/>
        <v>0</v>
      </c>
      <c r="F545" s="43">
        <f t="shared" si="39"/>
        <v>0</v>
      </c>
      <c r="G545" s="143"/>
      <c r="H545" s="156"/>
    </row>
    <row r="546" spans="1:8" ht="24" customHeight="1">
      <c r="A546" s="304"/>
      <c r="B546" s="314"/>
      <c r="C546" s="115" t="s">
        <v>14</v>
      </c>
      <c r="D546" s="43">
        <f t="shared" si="39"/>
        <v>11654.9</v>
      </c>
      <c r="E546" s="43">
        <f t="shared" si="39"/>
        <v>8125.1</v>
      </c>
      <c r="F546" s="43">
        <f t="shared" si="39"/>
        <v>8125.1</v>
      </c>
      <c r="G546" s="143"/>
      <c r="H546" s="156"/>
    </row>
    <row r="547" spans="1:8" ht="21.75" customHeight="1">
      <c r="A547" s="304"/>
      <c r="B547" s="315"/>
      <c r="C547" s="115" t="s">
        <v>15</v>
      </c>
      <c r="D547" s="43">
        <f>D551+D555+D559+D563+D567</f>
        <v>0</v>
      </c>
      <c r="E547" s="43">
        <f>E551+E555+E559+E563+E567</f>
        <v>0</v>
      </c>
      <c r="F547" s="43">
        <f>F551+F555+F559+F563+F567</f>
        <v>0</v>
      </c>
      <c r="G547" s="144"/>
      <c r="H547" s="157"/>
    </row>
    <row r="548" spans="1:8" ht="21" customHeight="1">
      <c r="A548" s="306">
        <v>6</v>
      </c>
      <c r="B548" s="316" t="s">
        <v>210</v>
      </c>
      <c r="C548" s="116" t="s">
        <v>12</v>
      </c>
      <c r="D548" s="22">
        <v>0</v>
      </c>
      <c r="E548" s="22">
        <v>0</v>
      </c>
      <c r="F548" s="22">
        <v>0</v>
      </c>
      <c r="G548" s="165">
        <f>SUM(F548:F551)/SUM(D548:D551)</f>
        <v>0.7727272727272727</v>
      </c>
      <c r="H548" s="158"/>
    </row>
    <row r="549" spans="1:8" ht="20.25" customHeight="1">
      <c r="A549" s="306"/>
      <c r="B549" s="316"/>
      <c r="C549" s="116" t="s">
        <v>13</v>
      </c>
      <c r="D549" s="22">
        <v>0</v>
      </c>
      <c r="E549" s="22">
        <v>0</v>
      </c>
      <c r="F549" s="22">
        <v>0</v>
      </c>
      <c r="G549" s="166"/>
      <c r="H549" s="159"/>
    </row>
    <row r="550" spans="1:8" ht="23.25" customHeight="1">
      <c r="A550" s="306"/>
      <c r="B550" s="316"/>
      <c r="C550" s="116" t="s">
        <v>14</v>
      </c>
      <c r="D550" s="22">
        <v>110</v>
      </c>
      <c r="E550" s="22">
        <v>85</v>
      </c>
      <c r="F550" s="22">
        <v>85</v>
      </c>
      <c r="G550" s="166"/>
      <c r="H550" s="159"/>
    </row>
    <row r="551" spans="1:8" ht="23.25" customHeight="1">
      <c r="A551" s="306"/>
      <c r="B551" s="316"/>
      <c r="C551" s="116" t="s">
        <v>15</v>
      </c>
      <c r="D551" s="22">
        <v>0</v>
      </c>
      <c r="E551" s="22">
        <v>0</v>
      </c>
      <c r="F551" s="22">
        <v>0</v>
      </c>
      <c r="G551" s="167"/>
      <c r="H551" s="160"/>
    </row>
    <row r="552" spans="1:8" ht="22.5" customHeight="1">
      <c r="A552" s="306">
        <v>7</v>
      </c>
      <c r="B552" s="316" t="s">
        <v>211</v>
      </c>
      <c r="C552" s="116" t="s">
        <v>12</v>
      </c>
      <c r="D552" s="22">
        <v>0</v>
      </c>
      <c r="E552" s="22">
        <v>0</v>
      </c>
      <c r="F552" s="22">
        <v>0</v>
      </c>
      <c r="G552" s="165">
        <f>SUM(F552:F555)/SUM(D552:D555)</f>
        <v>0.15</v>
      </c>
      <c r="H552" s="158"/>
    </row>
    <row r="553" spans="1:8" ht="20.25" customHeight="1">
      <c r="A553" s="306"/>
      <c r="B553" s="316"/>
      <c r="C553" s="116" t="s">
        <v>13</v>
      </c>
      <c r="D553" s="22">
        <v>0</v>
      </c>
      <c r="E553" s="22">
        <v>0</v>
      </c>
      <c r="F553" s="22">
        <v>0</v>
      </c>
      <c r="G553" s="166"/>
      <c r="H553" s="159"/>
    </row>
    <row r="554" spans="1:8" ht="18" customHeight="1">
      <c r="A554" s="306"/>
      <c r="B554" s="316"/>
      <c r="C554" s="116" t="s">
        <v>14</v>
      </c>
      <c r="D554" s="22">
        <v>130</v>
      </c>
      <c r="E554" s="22">
        <v>19.5</v>
      </c>
      <c r="F554" s="22">
        <v>19.5</v>
      </c>
      <c r="G554" s="166"/>
      <c r="H554" s="159"/>
    </row>
    <row r="555" spans="1:8" ht="15.75" customHeight="1">
      <c r="A555" s="306"/>
      <c r="B555" s="316"/>
      <c r="C555" s="116" t="s">
        <v>15</v>
      </c>
      <c r="D555" s="22">
        <v>0</v>
      </c>
      <c r="E555" s="22">
        <v>0</v>
      </c>
      <c r="F555" s="22">
        <v>0</v>
      </c>
      <c r="G555" s="167"/>
      <c r="H555" s="160"/>
    </row>
    <row r="556" spans="1:8" ht="24" customHeight="1">
      <c r="A556" s="306">
        <v>8</v>
      </c>
      <c r="B556" s="316" t="s">
        <v>212</v>
      </c>
      <c r="C556" s="116" t="s">
        <v>12</v>
      </c>
      <c r="D556" s="22">
        <v>0</v>
      </c>
      <c r="E556" s="22">
        <v>0</v>
      </c>
      <c r="F556" s="22">
        <v>0</v>
      </c>
      <c r="G556" s="165">
        <f>SUM(F556:F559)/SUM(D556:D559)</f>
        <v>0.6051558421248903</v>
      </c>
      <c r="H556" s="158"/>
    </row>
    <row r="557" spans="1:8" ht="18" customHeight="1">
      <c r="A557" s="306"/>
      <c r="B557" s="316"/>
      <c r="C557" s="116" t="s">
        <v>13</v>
      </c>
      <c r="D557" s="22">
        <v>0</v>
      </c>
      <c r="E557" s="22">
        <v>0</v>
      </c>
      <c r="F557" s="22">
        <v>0</v>
      </c>
      <c r="G557" s="166"/>
      <c r="H557" s="159"/>
    </row>
    <row r="558" spans="1:8" ht="21" customHeight="1">
      <c r="A558" s="306"/>
      <c r="B558" s="316"/>
      <c r="C558" s="116" t="s">
        <v>14</v>
      </c>
      <c r="D558" s="117">
        <v>8312.9</v>
      </c>
      <c r="E558" s="22">
        <v>5030.6</v>
      </c>
      <c r="F558" s="22">
        <v>5030.6</v>
      </c>
      <c r="G558" s="166"/>
      <c r="H558" s="159"/>
    </row>
    <row r="559" spans="1:8" ht="21" customHeight="1">
      <c r="A559" s="306"/>
      <c r="B559" s="316"/>
      <c r="C559" s="116" t="s">
        <v>15</v>
      </c>
      <c r="D559" s="22">
        <v>0</v>
      </c>
      <c r="E559" s="22">
        <v>0</v>
      </c>
      <c r="F559" s="22">
        <v>0</v>
      </c>
      <c r="G559" s="167"/>
      <c r="H559" s="160"/>
    </row>
    <row r="560" spans="1:8" ht="24" customHeight="1">
      <c r="A560" s="306">
        <v>9</v>
      </c>
      <c r="B560" s="316" t="s">
        <v>213</v>
      </c>
      <c r="C560" s="116" t="s">
        <v>12</v>
      </c>
      <c r="D560" s="22">
        <v>0</v>
      </c>
      <c r="E560" s="22">
        <v>0</v>
      </c>
      <c r="F560" s="22">
        <v>0</v>
      </c>
      <c r="G560" s="165">
        <f>SUM(F560:F563)/SUM(D560:D563)</f>
        <v>0.9585492227979274</v>
      </c>
      <c r="H560" s="158"/>
    </row>
    <row r="561" spans="1:8" ht="19.5" customHeight="1">
      <c r="A561" s="306"/>
      <c r="B561" s="316"/>
      <c r="C561" s="116" t="s">
        <v>13</v>
      </c>
      <c r="D561" s="22">
        <v>0</v>
      </c>
      <c r="E561" s="22">
        <v>0</v>
      </c>
      <c r="F561" s="22">
        <v>0</v>
      </c>
      <c r="G561" s="166"/>
      <c r="H561" s="159"/>
    </row>
    <row r="562" spans="1:8" ht="19.5" customHeight="1">
      <c r="A562" s="306"/>
      <c r="B562" s="316"/>
      <c r="C562" s="116" t="s">
        <v>14</v>
      </c>
      <c r="D562" s="22">
        <v>2702</v>
      </c>
      <c r="E562" s="22">
        <v>2590</v>
      </c>
      <c r="F562" s="22">
        <v>2590</v>
      </c>
      <c r="G562" s="166"/>
      <c r="H562" s="159"/>
    </row>
    <row r="563" spans="1:8" ht="23.25" customHeight="1">
      <c r="A563" s="306"/>
      <c r="B563" s="316"/>
      <c r="C563" s="116" t="s">
        <v>15</v>
      </c>
      <c r="D563" s="22">
        <v>0</v>
      </c>
      <c r="E563" s="22">
        <v>0</v>
      </c>
      <c r="F563" s="22">
        <v>0</v>
      </c>
      <c r="G563" s="167"/>
      <c r="H563" s="160"/>
    </row>
    <row r="564" spans="1:8" ht="18.75" customHeight="1">
      <c r="A564" s="306">
        <v>10</v>
      </c>
      <c r="B564" s="316" t="s">
        <v>214</v>
      </c>
      <c r="C564" s="116" t="s">
        <v>12</v>
      </c>
      <c r="D564" s="22">
        <v>0</v>
      </c>
      <c r="E564" s="22">
        <v>0</v>
      </c>
      <c r="F564" s="22">
        <v>0</v>
      </c>
      <c r="G564" s="165">
        <f>SUM(F564:F567)/SUM(D564:D567)</f>
        <v>1</v>
      </c>
      <c r="H564" s="158"/>
    </row>
    <row r="565" spans="1:8" ht="18.75" customHeight="1">
      <c r="A565" s="306"/>
      <c r="B565" s="316"/>
      <c r="C565" s="116" t="s">
        <v>13</v>
      </c>
      <c r="D565" s="22">
        <v>0</v>
      </c>
      <c r="E565" s="22">
        <v>0</v>
      </c>
      <c r="F565" s="22">
        <v>0</v>
      </c>
      <c r="G565" s="166"/>
      <c r="H565" s="159"/>
    </row>
    <row r="566" spans="1:8" ht="19.5" customHeight="1">
      <c r="A566" s="306"/>
      <c r="B566" s="316"/>
      <c r="C566" s="116" t="s">
        <v>14</v>
      </c>
      <c r="D566" s="22">
        <v>400</v>
      </c>
      <c r="E566" s="22">
        <v>400</v>
      </c>
      <c r="F566" s="22">
        <v>400</v>
      </c>
      <c r="G566" s="166"/>
      <c r="H566" s="159"/>
    </row>
    <row r="567" spans="1:8" ht="20.25" customHeight="1">
      <c r="A567" s="306"/>
      <c r="B567" s="316"/>
      <c r="C567" s="116" t="s">
        <v>15</v>
      </c>
      <c r="D567" s="22">
        <v>0</v>
      </c>
      <c r="E567" s="22">
        <v>0</v>
      </c>
      <c r="F567" s="22">
        <v>0</v>
      </c>
      <c r="G567" s="167"/>
      <c r="H567" s="160"/>
    </row>
    <row r="568" spans="1:8" ht="22.5" customHeight="1">
      <c r="A568" s="317">
        <v>11</v>
      </c>
      <c r="B568" s="318" t="s">
        <v>18</v>
      </c>
      <c r="C568" s="114" t="s">
        <v>12</v>
      </c>
      <c r="D568" s="65">
        <f aca="true" t="shared" si="40" ref="D568:F571">D528+D544</f>
        <v>0</v>
      </c>
      <c r="E568" s="65">
        <f t="shared" si="40"/>
        <v>0</v>
      </c>
      <c r="F568" s="65">
        <f t="shared" si="40"/>
        <v>0</v>
      </c>
      <c r="G568" s="161">
        <f>SUM(F568:F571)/SUM(D568:D571)</f>
        <v>0.7183678838990211</v>
      </c>
      <c r="H568" s="152"/>
    </row>
    <row r="569" spans="1:8" ht="21" customHeight="1">
      <c r="A569" s="317"/>
      <c r="B569" s="318"/>
      <c r="C569" s="114" t="s">
        <v>13</v>
      </c>
      <c r="D569" s="65">
        <f t="shared" si="40"/>
        <v>0</v>
      </c>
      <c r="E569" s="65">
        <f t="shared" si="40"/>
        <v>0</v>
      </c>
      <c r="F569" s="65">
        <f t="shared" si="40"/>
        <v>0</v>
      </c>
      <c r="G569" s="162"/>
      <c r="H569" s="153"/>
    </row>
    <row r="570" spans="1:8" ht="22.5" customHeight="1">
      <c r="A570" s="317"/>
      <c r="B570" s="318"/>
      <c r="C570" s="114" t="s">
        <v>14</v>
      </c>
      <c r="D570" s="65">
        <f t="shared" si="40"/>
        <v>14442.599999999999</v>
      </c>
      <c r="E570" s="65">
        <f t="shared" si="40"/>
        <v>10375.1</v>
      </c>
      <c r="F570" s="65">
        <f t="shared" si="40"/>
        <v>10375.1</v>
      </c>
      <c r="G570" s="162"/>
      <c r="H570" s="153"/>
    </row>
    <row r="571" spans="1:8" ht="26.25" customHeight="1" thickBot="1">
      <c r="A571" s="317"/>
      <c r="B571" s="318"/>
      <c r="C571" s="114" t="s">
        <v>15</v>
      </c>
      <c r="D571" s="65">
        <f t="shared" si="40"/>
        <v>0</v>
      </c>
      <c r="E571" s="65">
        <f t="shared" si="40"/>
        <v>0</v>
      </c>
      <c r="F571" s="65">
        <f t="shared" si="40"/>
        <v>0</v>
      </c>
      <c r="G571" s="163"/>
      <c r="H571" s="154"/>
    </row>
    <row r="572" spans="1:8" ht="51.75" customHeight="1">
      <c r="A572" s="53" t="s">
        <v>1</v>
      </c>
      <c r="B572" s="54"/>
      <c r="C572" s="226" t="s">
        <v>176</v>
      </c>
      <c r="D572" s="226"/>
      <c r="E572" s="226"/>
      <c r="F572" s="226"/>
      <c r="G572" s="226"/>
      <c r="H572" s="227"/>
    </row>
    <row r="573" spans="1:8" ht="13.5" customHeight="1">
      <c r="A573" s="55" t="s">
        <v>2</v>
      </c>
      <c r="B573" s="33"/>
      <c r="C573" s="56" t="s">
        <v>251</v>
      </c>
      <c r="D573" s="34"/>
      <c r="E573" s="34"/>
      <c r="F573" s="34"/>
      <c r="G573" s="35"/>
      <c r="H573" s="36"/>
    </row>
    <row r="574" spans="1:9" ht="22.5" customHeight="1" thickBot="1">
      <c r="A574" s="57" t="s">
        <v>3</v>
      </c>
      <c r="B574" s="37"/>
      <c r="C574" s="106" t="s">
        <v>40</v>
      </c>
      <c r="D574" s="38"/>
      <c r="E574" s="38"/>
      <c r="F574" s="38"/>
      <c r="G574" s="39"/>
      <c r="H574" s="107"/>
      <c r="I574" s="8"/>
    </row>
    <row r="575" spans="1:8" ht="102.75" thickBot="1">
      <c r="A575" s="17" t="s">
        <v>4</v>
      </c>
      <c r="B575" s="58" t="s">
        <v>5</v>
      </c>
      <c r="C575" s="58" t="s">
        <v>6</v>
      </c>
      <c r="D575" s="18" t="s">
        <v>7</v>
      </c>
      <c r="E575" s="18" t="s">
        <v>8</v>
      </c>
      <c r="F575" s="18" t="s">
        <v>9</v>
      </c>
      <c r="G575" s="58" t="s">
        <v>10</v>
      </c>
      <c r="H575" s="59" t="s">
        <v>11</v>
      </c>
    </row>
    <row r="576" spans="1:8" s="4" customFormat="1" ht="23.25" customHeight="1">
      <c r="A576" s="188">
        <v>1</v>
      </c>
      <c r="B576" s="191" t="s">
        <v>183</v>
      </c>
      <c r="C576" s="40" t="s">
        <v>12</v>
      </c>
      <c r="D576" s="41">
        <f>D584</f>
        <v>0</v>
      </c>
      <c r="E576" s="41">
        <f>E584</f>
        <v>0</v>
      </c>
      <c r="F576" s="41">
        <f>F584</f>
        <v>0</v>
      </c>
      <c r="G576" s="142">
        <f>SUM(F576:F579)/SUM(D576:D579)</f>
        <v>1</v>
      </c>
      <c r="H576" s="149"/>
    </row>
    <row r="577" spans="1:8" s="4" customFormat="1" ht="12.75" customHeight="1">
      <c r="A577" s="189"/>
      <c r="B577" s="192"/>
      <c r="C577" s="42" t="s">
        <v>13</v>
      </c>
      <c r="D577" s="43">
        <f aca="true" t="shared" si="41" ref="D577:F578">D581</f>
        <v>541</v>
      </c>
      <c r="E577" s="43">
        <f t="shared" si="41"/>
        <v>541</v>
      </c>
      <c r="F577" s="43">
        <f t="shared" si="41"/>
        <v>541</v>
      </c>
      <c r="G577" s="143"/>
      <c r="H577" s="150"/>
    </row>
    <row r="578" spans="1:8" s="4" customFormat="1" ht="12.75" customHeight="1">
      <c r="A578" s="189"/>
      <c r="B578" s="192"/>
      <c r="C578" s="42" t="s">
        <v>14</v>
      </c>
      <c r="D578" s="43">
        <f t="shared" si="41"/>
        <v>66.9</v>
      </c>
      <c r="E578" s="43">
        <f t="shared" si="41"/>
        <v>66.9</v>
      </c>
      <c r="F578" s="43">
        <f t="shared" si="41"/>
        <v>66.9</v>
      </c>
      <c r="G578" s="143"/>
      <c r="H578" s="150"/>
    </row>
    <row r="579" spans="1:8" s="4" customFormat="1" ht="27" customHeight="1" thickBot="1">
      <c r="A579" s="190"/>
      <c r="B579" s="193"/>
      <c r="C579" s="46" t="s">
        <v>15</v>
      </c>
      <c r="D579" s="47">
        <f aca="true" t="shared" si="42" ref="D579:F580">D587</f>
        <v>0</v>
      </c>
      <c r="E579" s="47">
        <f t="shared" si="42"/>
        <v>0</v>
      </c>
      <c r="F579" s="47">
        <f t="shared" si="42"/>
        <v>0</v>
      </c>
      <c r="G579" s="148"/>
      <c r="H579" s="151"/>
    </row>
    <row r="580" spans="1:8" s="4" customFormat="1" ht="23.25" customHeight="1">
      <c r="A580" s="188" t="s">
        <v>16</v>
      </c>
      <c r="B580" s="191" t="s">
        <v>184</v>
      </c>
      <c r="C580" s="40" t="s">
        <v>12</v>
      </c>
      <c r="D580" s="41">
        <f t="shared" si="42"/>
        <v>0</v>
      </c>
      <c r="E580" s="41">
        <f t="shared" si="42"/>
        <v>0</v>
      </c>
      <c r="F580" s="41">
        <f t="shared" si="42"/>
        <v>0</v>
      </c>
      <c r="G580" s="142">
        <f>SUM(F580:F583)/SUM(D580:D583)</f>
        <v>1</v>
      </c>
      <c r="H580" s="149"/>
    </row>
    <row r="581" spans="1:8" s="4" customFormat="1" ht="12.75" customHeight="1">
      <c r="A581" s="189"/>
      <c r="B581" s="192"/>
      <c r="C581" s="42" t="s">
        <v>13</v>
      </c>
      <c r="D581" s="43">
        <f aca="true" t="shared" si="43" ref="D581:F582">D585</f>
        <v>541</v>
      </c>
      <c r="E581" s="43">
        <f t="shared" si="43"/>
        <v>541</v>
      </c>
      <c r="F581" s="43">
        <f t="shared" si="43"/>
        <v>541</v>
      </c>
      <c r="G581" s="143"/>
      <c r="H581" s="150"/>
    </row>
    <row r="582" spans="1:8" s="4" customFormat="1" ht="12.75" customHeight="1">
      <c r="A582" s="189"/>
      <c r="B582" s="192"/>
      <c r="C582" s="42" t="s">
        <v>14</v>
      </c>
      <c r="D582" s="43">
        <f t="shared" si="43"/>
        <v>66.9</v>
      </c>
      <c r="E582" s="43">
        <f t="shared" si="43"/>
        <v>66.9</v>
      </c>
      <c r="F582" s="43">
        <f t="shared" si="43"/>
        <v>66.9</v>
      </c>
      <c r="G582" s="143"/>
      <c r="H582" s="150"/>
    </row>
    <row r="583" spans="1:8" s="4" customFormat="1" ht="33.75" customHeight="1" thickBot="1">
      <c r="A583" s="190"/>
      <c r="B583" s="193"/>
      <c r="C583" s="46" t="s">
        <v>15</v>
      </c>
      <c r="D583" s="47">
        <f>D591</f>
        <v>0</v>
      </c>
      <c r="E583" s="47">
        <f>E591</f>
        <v>0</v>
      </c>
      <c r="F583" s="47">
        <f>F591</f>
        <v>0</v>
      </c>
      <c r="G583" s="148"/>
      <c r="H583" s="151"/>
    </row>
    <row r="584" spans="1:8" s="4" customFormat="1" ht="23.25" customHeight="1">
      <c r="A584" s="169" t="s">
        <v>17</v>
      </c>
      <c r="B584" s="194" t="s">
        <v>185</v>
      </c>
      <c r="C584" s="60" t="s">
        <v>12</v>
      </c>
      <c r="D584" s="61">
        <f>D588</f>
        <v>0</v>
      </c>
      <c r="E584" s="61">
        <f>E588</f>
        <v>0</v>
      </c>
      <c r="F584" s="61">
        <f>F588</f>
        <v>0</v>
      </c>
      <c r="G584" s="130">
        <f>SUM(F584:F587)/SUM(D584:D587)</f>
        <v>1</v>
      </c>
      <c r="H584" s="172"/>
    </row>
    <row r="585" spans="1:8" s="4" customFormat="1" ht="12.75">
      <c r="A585" s="170"/>
      <c r="B585" s="195"/>
      <c r="C585" s="62" t="s">
        <v>13</v>
      </c>
      <c r="D585" s="63">
        <v>541</v>
      </c>
      <c r="E585" s="63">
        <v>541</v>
      </c>
      <c r="F585" s="63">
        <v>541</v>
      </c>
      <c r="G585" s="131"/>
      <c r="H585" s="173"/>
    </row>
    <row r="586" spans="1:8" s="4" customFormat="1" ht="12.75">
      <c r="A586" s="170"/>
      <c r="B586" s="195"/>
      <c r="C586" s="62" t="s">
        <v>14</v>
      </c>
      <c r="D586" s="63">
        <v>66.9</v>
      </c>
      <c r="E586" s="63">
        <v>66.9</v>
      </c>
      <c r="F586" s="63">
        <v>66.9</v>
      </c>
      <c r="G586" s="131"/>
      <c r="H586" s="173"/>
    </row>
    <row r="587" spans="1:8" s="4" customFormat="1" ht="24.75" customHeight="1" thickBot="1">
      <c r="A587" s="171"/>
      <c r="B587" s="196"/>
      <c r="C587" s="119" t="s">
        <v>15</v>
      </c>
      <c r="D587" s="120">
        <f>D591</f>
        <v>0</v>
      </c>
      <c r="E587" s="120">
        <f aca="true" t="shared" si="44" ref="E587:F591">E591</f>
        <v>0</v>
      </c>
      <c r="F587" s="120">
        <f t="shared" si="44"/>
        <v>0</v>
      </c>
      <c r="G587" s="132"/>
      <c r="H587" s="174"/>
    </row>
    <row r="588" spans="1:8" s="4" customFormat="1" ht="23.25" customHeight="1">
      <c r="A588" s="188" t="s">
        <v>19</v>
      </c>
      <c r="B588" s="203" t="s">
        <v>177</v>
      </c>
      <c r="C588" s="40" t="s">
        <v>12</v>
      </c>
      <c r="D588" s="41">
        <f>D592</f>
        <v>0</v>
      </c>
      <c r="E588" s="41">
        <f t="shared" si="44"/>
        <v>0</v>
      </c>
      <c r="F588" s="41">
        <f t="shared" si="44"/>
        <v>0</v>
      </c>
      <c r="G588" s="142">
        <f>SUM(F588:F591)/SUM(D588:D591)</f>
        <v>1</v>
      </c>
      <c r="H588" s="149"/>
    </row>
    <row r="589" spans="1:8" s="4" customFormat="1" ht="12.75">
      <c r="A589" s="189"/>
      <c r="B589" s="204"/>
      <c r="C589" s="42" t="s">
        <v>13</v>
      </c>
      <c r="D589" s="43">
        <f>D593</f>
        <v>150</v>
      </c>
      <c r="E589" s="43">
        <f t="shared" si="44"/>
        <v>150</v>
      </c>
      <c r="F589" s="43">
        <f t="shared" si="44"/>
        <v>150</v>
      </c>
      <c r="G589" s="143"/>
      <c r="H589" s="150"/>
    </row>
    <row r="590" spans="1:8" s="4" customFormat="1" ht="12.75">
      <c r="A590" s="189"/>
      <c r="B590" s="204"/>
      <c r="C590" s="42" t="s">
        <v>14</v>
      </c>
      <c r="D590" s="43">
        <f>D594</f>
        <v>18.5</v>
      </c>
      <c r="E590" s="43">
        <f t="shared" si="44"/>
        <v>18.5</v>
      </c>
      <c r="F590" s="43">
        <f t="shared" si="44"/>
        <v>18.5</v>
      </c>
      <c r="G590" s="143"/>
      <c r="H590" s="150"/>
    </row>
    <row r="591" spans="1:8" s="4" customFormat="1" ht="21" customHeight="1" thickBot="1">
      <c r="A591" s="190"/>
      <c r="B591" s="205"/>
      <c r="C591" s="46" t="s">
        <v>15</v>
      </c>
      <c r="D591" s="47">
        <f>D595</f>
        <v>0</v>
      </c>
      <c r="E591" s="47">
        <f t="shared" si="44"/>
        <v>0</v>
      </c>
      <c r="F591" s="47">
        <f t="shared" si="44"/>
        <v>0</v>
      </c>
      <c r="G591" s="148"/>
      <c r="H591" s="151"/>
    </row>
    <row r="592" spans="1:8" s="5" customFormat="1" ht="12.75">
      <c r="A592" s="137" t="s">
        <v>20</v>
      </c>
      <c r="B592" s="140" t="s">
        <v>179</v>
      </c>
      <c r="C592" s="19" t="s">
        <v>12</v>
      </c>
      <c r="D592" s="20">
        <v>0</v>
      </c>
      <c r="E592" s="20">
        <v>0</v>
      </c>
      <c r="F592" s="20">
        <v>0</v>
      </c>
      <c r="G592" s="130">
        <f>SUM(F592:F595)/SUM(D592:D595)</f>
        <v>1</v>
      </c>
      <c r="H592" s="133"/>
    </row>
    <row r="593" spans="1:8" s="5" customFormat="1" ht="12.75">
      <c r="A593" s="138"/>
      <c r="B593" s="136"/>
      <c r="C593" s="21" t="s">
        <v>13</v>
      </c>
      <c r="D593" s="22">
        <v>150</v>
      </c>
      <c r="E593" s="22">
        <v>150</v>
      </c>
      <c r="F593" s="22">
        <v>150</v>
      </c>
      <c r="G593" s="131"/>
      <c r="H593" s="134"/>
    </row>
    <row r="594" spans="1:8" s="5" customFormat="1" ht="12.75">
      <c r="A594" s="138"/>
      <c r="B594" s="136"/>
      <c r="C594" s="21" t="s">
        <v>14</v>
      </c>
      <c r="D594" s="22">
        <v>18.5</v>
      </c>
      <c r="E594" s="22">
        <v>18.5</v>
      </c>
      <c r="F594" s="22">
        <v>18.5</v>
      </c>
      <c r="G594" s="131"/>
      <c r="H594" s="134"/>
    </row>
    <row r="595" spans="1:8" s="5" customFormat="1" ht="47.25" customHeight="1" thickBot="1">
      <c r="A595" s="139"/>
      <c r="B595" s="135"/>
      <c r="C595" s="23" t="s">
        <v>15</v>
      </c>
      <c r="D595" s="24">
        <v>0</v>
      </c>
      <c r="E595" s="24">
        <v>0</v>
      </c>
      <c r="F595" s="24">
        <v>0</v>
      </c>
      <c r="G595" s="132"/>
      <c r="H595" s="141"/>
    </row>
    <row r="596" spans="1:8" s="4" customFormat="1" ht="12.75">
      <c r="A596" s="188" t="s">
        <v>21</v>
      </c>
      <c r="B596" s="203" t="s">
        <v>178</v>
      </c>
      <c r="C596" s="40" t="s">
        <v>12</v>
      </c>
      <c r="D596" s="41">
        <f aca="true" t="shared" si="45" ref="D596:F599">D600</f>
        <v>0</v>
      </c>
      <c r="E596" s="41">
        <f t="shared" si="45"/>
        <v>0</v>
      </c>
      <c r="F596" s="41">
        <f t="shared" si="45"/>
        <v>0</v>
      </c>
      <c r="G596" s="142">
        <f>SUM(F596:F599)/SUM(D596:D599)</f>
        <v>0.75</v>
      </c>
      <c r="H596" s="149"/>
    </row>
    <row r="597" spans="1:8" s="4" customFormat="1" ht="12.75">
      <c r="A597" s="189"/>
      <c r="B597" s="204"/>
      <c r="C597" s="42" t="s">
        <v>13</v>
      </c>
      <c r="D597" s="43">
        <f t="shared" si="45"/>
        <v>0</v>
      </c>
      <c r="E597" s="43">
        <f>E601</f>
        <v>0</v>
      </c>
      <c r="F597" s="43">
        <f>F601</f>
        <v>0</v>
      </c>
      <c r="G597" s="143"/>
      <c r="H597" s="150"/>
    </row>
    <row r="598" spans="1:8" s="4" customFormat="1" ht="12.75">
      <c r="A598" s="189"/>
      <c r="B598" s="204"/>
      <c r="C598" s="42" t="s">
        <v>14</v>
      </c>
      <c r="D598" s="43">
        <f t="shared" si="45"/>
        <v>1200</v>
      </c>
      <c r="E598" s="43">
        <f>E602</f>
        <v>900</v>
      </c>
      <c r="F598" s="43">
        <f>F602</f>
        <v>900</v>
      </c>
      <c r="G598" s="143"/>
      <c r="H598" s="150"/>
    </row>
    <row r="599" spans="1:8" s="4" customFormat="1" ht="24.75" customHeight="1" thickBot="1">
      <c r="A599" s="190"/>
      <c r="B599" s="205"/>
      <c r="C599" s="46" t="s">
        <v>15</v>
      </c>
      <c r="D599" s="47">
        <f t="shared" si="45"/>
        <v>0</v>
      </c>
      <c r="E599" s="47">
        <f t="shared" si="45"/>
        <v>0</v>
      </c>
      <c r="F599" s="47">
        <f t="shared" si="45"/>
        <v>0</v>
      </c>
      <c r="G599" s="148"/>
      <c r="H599" s="151"/>
    </row>
    <row r="600" spans="1:8" ht="22.5" customHeight="1">
      <c r="A600" s="138" t="s">
        <v>22</v>
      </c>
      <c r="B600" s="136" t="s">
        <v>180</v>
      </c>
      <c r="C600" s="25" t="s">
        <v>12</v>
      </c>
      <c r="D600" s="26">
        <v>0</v>
      </c>
      <c r="E600" s="26">
        <v>0</v>
      </c>
      <c r="F600" s="26">
        <v>0</v>
      </c>
      <c r="G600" s="130">
        <f>SUM(F600:F603)/SUM(D600:D603)</f>
        <v>0.75</v>
      </c>
      <c r="H600" s="133"/>
    </row>
    <row r="601" spans="1:8" ht="21" customHeight="1">
      <c r="A601" s="138"/>
      <c r="B601" s="136"/>
      <c r="C601" s="21" t="s">
        <v>13</v>
      </c>
      <c r="D601" s="22">
        <v>0</v>
      </c>
      <c r="E601" s="22">
        <v>0</v>
      </c>
      <c r="F601" s="22">
        <v>0</v>
      </c>
      <c r="G601" s="131"/>
      <c r="H601" s="134"/>
    </row>
    <row r="602" spans="1:8" ht="20.25" customHeight="1">
      <c r="A602" s="138"/>
      <c r="B602" s="136"/>
      <c r="C602" s="21" t="s">
        <v>14</v>
      </c>
      <c r="D602" s="22">
        <v>1200</v>
      </c>
      <c r="E602" s="22">
        <v>900</v>
      </c>
      <c r="F602" s="22">
        <v>900</v>
      </c>
      <c r="G602" s="131"/>
      <c r="H602" s="134"/>
    </row>
    <row r="603" spans="1:8" ht="25.5" customHeight="1" thickBot="1">
      <c r="A603" s="139"/>
      <c r="B603" s="135"/>
      <c r="C603" s="23" t="s">
        <v>15</v>
      </c>
      <c r="D603" s="24">
        <v>0</v>
      </c>
      <c r="E603" s="24">
        <v>0</v>
      </c>
      <c r="F603" s="24">
        <v>0</v>
      </c>
      <c r="G603" s="132"/>
      <c r="H603" s="141"/>
    </row>
    <row r="604" spans="1:8" s="4" customFormat="1" ht="12.75" customHeight="1">
      <c r="A604" s="188" t="s">
        <v>23</v>
      </c>
      <c r="B604" s="203" t="s">
        <v>181</v>
      </c>
      <c r="C604" s="40" t="s">
        <v>12</v>
      </c>
      <c r="D604" s="41">
        <f aca="true" t="shared" si="46" ref="D604:F607">D608</f>
        <v>0</v>
      </c>
      <c r="E604" s="41">
        <f t="shared" si="46"/>
        <v>0</v>
      </c>
      <c r="F604" s="41">
        <f t="shared" si="46"/>
        <v>0</v>
      </c>
      <c r="G604" s="142">
        <f>SUM(F604:F607)/SUM(D604:D607)</f>
        <v>0.7883015295700264</v>
      </c>
      <c r="H604" s="149"/>
    </row>
    <row r="605" spans="1:8" s="4" customFormat="1" ht="12.75">
      <c r="A605" s="189"/>
      <c r="B605" s="204"/>
      <c r="C605" s="42" t="s">
        <v>13</v>
      </c>
      <c r="D605" s="43">
        <f t="shared" si="46"/>
        <v>5359</v>
      </c>
      <c r="E605" s="43">
        <f t="shared" si="46"/>
        <v>4224.5</v>
      </c>
      <c r="F605" s="43">
        <f t="shared" si="46"/>
        <v>4224.5</v>
      </c>
      <c r="G605" s="143"/>
      <c r="H605" s="150"/>
    </row>
    <row r="606" spans="1:8" s="4" customFormat="1" ht="12.75">
      <c r="A606" s="189"/>
      <c r="B606" s="204"/>
      <c r="C606" s="42" t="s">
        <v>14</v>
      </c>
      <c r="D606" s="43">
        <f t="shared" si="46"/>
        <v>662.3</v>
      </c>
      <c r="E606" s="43">
        <f t="shared" si="46"/>
        <v>522.1</v>
      </c>
      <c r="F606" s="43">
        <f t="shared" si="46"/>
        <v>522.1</v>
      </c>
      <c r="G606" s="143"/>
      <c r="H606" s="150"/>
    </row>
    <row r="607" spans="1:15" s="4" customFormat="1" ht="31.5" customHeight="1" thickBot="1">
      <c r="A607" s="190"/>
      <c r="B607" s="205"/>
      <c r="C607" s="46" t="s">
        <v>15</v>
      </c>
      <c r="D607" s="47">
        <f t="shared" si="46"/>
        <v>0</v>
      </c>
      <c r="E607" s="47">
        <f t="shared" si="46"/>
        <v>0</v>
      </c>
      <c r="F607" s="47">
        <f t="shared" si="46"/>
        <v>0</v>
      </c>
      <c r="G607" s="148"/>
      <c r="H607" s="151"/>
      <c r="O607" s="66"/>
    </row>
    <row r="608" spans="1:8" ht="30" customHeight="1">
      <c r="A608" s="137" t="s">
        <v>24</v>
      </c>
      <c r="B608" s="140" t="s">
        <v>182</v>
      </c>
      <c r="C608" s="25" t="s">
        <v>12</v>
      </c>
      <c r="D608" s="26">
        <v>0</v>
      </c>
      <c r="E608" s="26">
        <v>0</v>
      </c>
      <c r="F608" s="26">
        <v>0</v>
      </c>
      <c r="G608" s="130">
        <f>SUM(F608:F611)/SUM(D608:D611)</f>
        <v>0.7883015295700264</v>
      </c>
      <c r="H608" s="133"/>
    </row>
    <row r="609" spans="1:8" ht="25.5" customHeight="1">
      <c r="A609" s="138"/>
      <c r="B609" s="136"/>
      <c r="C609" s="21" t="s">
        <v>13</v>
      </c>
      <c r="D609" s="22">
        <v>5359</v>
      </c>
      <c r="E609" s="22">
        <v>4224.5</v>
      </c>
      <c r="F609" s="22">
        <v>4224.5</v>
      </c>
      <c r="G609" s="131"/>
      <c r="H609" s="134"/>
    </row>
    <row r="610" spans="1:8" ht="26.25" customHeight="1">
      <c r="A610" s="138"/>
      <c r="B610" s="136"/>
      <c r="C610" s="21" t="s">
        <v>14</v>
      </c>
      <c r="D610" s="22">
        <v>662.3</v>
      </c>
      <c r="E610" s="22">
        <v>522.1</v>
      </c>
      <c r="F610" s="22">
        <v>522.1</v>
      </c>
      <c r="G610" s="131"/>
      <c r="H610" s="134"/>
    </row>
    <row r="611" spans="1:8" ht="32.25" customHeight="1" thickBot="1">
      <c r="A611" s="139"/>
      <c r="B611" s="135"/>
      <c r="C611" s="23" t="s">
        <v>15</v>
      </c>
      <c r="D611" s="24">
        <v>0</v>
      </c>
      <c r="E611" s="24">
        <v>0</v>
      </c>
      <c r="F611" s="24">
        <v>0</v>
      </c>
      <c r="G611" s="132"/>
      <c r="H611" s="141"/>
    </row>
    <row r="612" spans="1:8" ht="12.75">
      <c r="A612" s="178" t="s">
        <v>25</v>
      </c>
      <c r="B612" s="181" t="s">
        <v>18</v>
      </c>
      <c r="C612" s="48" t="s">
        <v>12</v>
      </c>
      <c r="D612" s="49">
        <f>D588+D596+D604</f>
        <v>0</v>
      </c>
      <c r="E612" s="49">
        <f>E588+E596+E604</f>
        <v>0</v>
      </c>
      <c r="F612" s="49">
        <f>F588+F596+F604</f>
        <v>0</v>
      </c>
      <c r="G612" s="184">
        <f>SUM(F612:F616)/SUM(D612:D616)</f>
        <v>0.8031058929442215</v>
      </c>
      <c r="H612" s="185"/>
    </row>
    <row r="613" spans="1:8" ht="12.75">
      <c r="A613" s="179"/>
      <c r="B613" s="182"/>
      <c r="C613" s="50" t="s">
        <v>13</v>
      </c>
      <c r="D613" s="65">
        <f aca="true" t="shared" si="47" ref="D613:F614">D577+D589+D597+D605</f>
        <v>6050</v>
      </c>
      <c r="E613" s="65">
        <f t="shared" si="47"/>
        <v>4915.5</v>
      </c>
      <c r="F613" s="65">
        <f t="shared" si="47"/>
        <v>4915.5</v>
      </c>
      <c r="G613" s="162"/>
      <c r="H613" s="186"/>
    </row>
    <row r="614" spans="1:8" ht="12.75">
      <c r="A614" s="179"/>
      <c r="B614" s="182"/>
      <c r="C614" s="50" t="s">
        <v>14</v>
      </c>
      <c r="D614" s="65">
        <f t="shared" si="47"/>
        <v>1947.7</v>
      </c>
      <c r="E614" s="65">
        <f t="shared" si="47"/>
        <v>1507.5</v>
      </c>
      <c r="F614" s="65">
        <f t="shared" si="47"/>
        <v>1507.5</v>
      </c>
      <c r="G614" s="162"/>
      <c r="H614" s="186"/>
    </row>
    <row r="615" spans="1:8" ht="12.75">
      <c r="A615" s="179"/>
      <c r="B615" s="182"/>
      <c r="C615" s="52" t="s">
        <v>15</v>
      </c>
      <c r="D615" s="118">
        <v>0</v>
      </c>
      <c r="E615" s="118">
        <v>0</v>
      </c>
      <c r="F615" s="118">
        <v>0</v>
      </c>
      <c r="G615" s="162"/>
      <c r="H615" s="186"/>
    </row>
    <row r="616" spans="1:8" ht="13.5" thickBot="1">
      <c r="A616" s="180"/>
      <c r="B616" s="183"/>
      <c r="C616" s="51" t="s">
        <v>58</v>
      </c>
      <c r="D616" s="113">
        <f>SUM(D612:D615)</f>
        <v>7997.7</v>
      </c>
      <c r="E616" s="113">
        <f>SUM(E612:E615)</f>
        <v>6423</v>
      </c>
      <c r="F616" s="113">
        <f>SUM(F612:F615)</f>
        <v>6423</v>
      </c>
      <c r="G616" s="163"/>
      <c r="H616" s="187"/>
    </row>
    <row r="617" spans="1:8" ht="44.25" customHeight="1">
      <c r="A617" s="53" t="s">
        <v>1</v>
      </c>
      <c r="B617" s="54"/>
      <c r="C617" s="226" t="s">
        <v>145</v>
      </c>
      <c r="D617" s="226"/>
      <c r="E617" s="226"/>
      <c r="F617" s="226"/>
      <c r="G617" s="226"/>
      <c r="H617" s="227"/>
    </row>
    <row r="618" spans="1:8" ht="15">
      <c r="A618" s="55" t="s">
        <v>2</v>
      </c>
      <c r="B618" s="33"/>
      <c r="C618" s="56" t="s">
        <v>254</v>
      </c>
      <c r="D618" s="34"/>
      <c r="E618" s="34"/>
      <c r="F618" s="34"/>
      <c r="G618" s="35"/>
      <c r="H618" s="36"/>
    </row>
    <row r="619" spans="1:9" ht="18" customHeight="1" thickBot="1">
      <c r="A619" s="57" t="s">
        <v>3</v>
      </c>
      <c r="B619" s="37"/>
      <c r="C619" s="106" t="s">
        <v>52</v>
      </c>
      <c r="D619" s="38"/>
      <c r="E619" s="38"/>
      <c r="F619" s="38"/>
      <c r="G619" s="39"/>
      <c r="H619" s="107"/>
      <c r="I619" s="8"/>
    </row>
    <row r="620" spans="1:8" ht="102.75" thickBot="1">
      <c r="A620" s="17" t="s">
        <v>4</v>
      </c>
      <c r="B620" s="58" t="s">
        <v>5</v>
      </c>
      <c r="C620" s="58" t="s">
        <v>6</v>
      </c>
      <c r="D620" s="18" t="s">
        <v>7</v>
      </c>
      <c r="E620" s="18" t="s">
        <v>8</v>
      </c>
      <c r="F620" s="18" t="s">
        <v>9</v>
      </c>
      <c r="G620" s="58" t="s">
        <v>10</v>
      </c>
      <c r="H620" s="59" t="s">
        <v>11</v>
      </c>
    </row>
    <row r="621" spans="1:8" s="4" customFormat="1" ht="12.75">
      <c r="A621" s="188">
        <v>1</v>
      </c>
      <c r="B621" s="203" t="s">
        <v>147</v>
      </c>
      <c r="C621" s="40" t="s">
        <v>12</v>
      </c>
      <c r="D621" s="41">
        <f aca="true" t="shared" si="48" ref="D621:F622">D626</f>
        <v>0</v>
      </c>
      <c r="E621" s="41">
        <f t="shared" si="48"/>
        <v>0</v>
      </c>
      <c r="F621" s="41">
        <f t="shared" si="48"/>
        <v>0</v>
      </c>
      <c r="G621" s="142">
        <f>SUM(F621:F625)/SUM(D621:D625)</f>
        <v>0.34453657092093576</v>
      </c>
      <c r="H621" s="149"/>
    </row>
    <row r="622" spans="1:8" s="4" customFormat="1" ht="12.75">
      <c r="A622" s="189"/>
      <c r="B622" s="204"/>
      <c r="C622" s="42" t="s">
        <v>13</v>
      </c>
      <c r="D622" s="43">
        <f t="shared" si="48"/>
        <v>0</v>
      </c>
      <c r="E622" s="43">
        <f t="shared" si="48"/>
        <v>0</v>
      </c>
      <c r="F622" s="43">
        <f t="shared" si="48"/>
        <v>0</v>
      </c>
      <c r="G622" s="143"/>
      <c r="H622" s="150"/>
    </row>
    <row r="623" spans="1:8" s="4" customFormat="1" ht="12.75">
      <c r="A623" s="189"/>
      <c r="B623" s="204"/>
      <c r="C623" s="42" t="s">
        <v>14</v>
      </c>
      <c r="D623" s="43">
        <f>D628+D632</f>
        <v>675.4</v>
      </c>
      <c r="E623" s="43">
        <f>E628+E632</f>
        <v>232.7</v>
      </c>
      <c r="F623" s="43">
        <f>F628+F632</f>
        <v>232.7</v>
      </c>
      <c r="G623" s="143"/>
      <c r="H623" s="150"/>
    </row>
    <row r="624" spans="1:8" s="4" customFormat="1" ht="12.75">
      <c r="A624" s="189"/>
      <c r="B624" s="204"/>
      <c r="C624" s="44" t="s">
        <v>15</v>
      </c>
      <c r="D624" s="45">
        <v>0</v>
      </c>
      <c r="E624" s="45">
        <v>0</v>
      </c>
      <c r="F624" s="45">
        <v>0</v>
      </c>
      <c r="G624" s="143"/>
      <c r="H624" s="150"/>
    </row>
    <row r="625" spans="1:8" s="4" customFormat="1" ht="15" customHeight="1" thickBot="1">
      <c r="A625" s="190"/>
      <c r="B625" s="205"/>
      <c r="C625" s="46" t="s">
        <v>58</v>
      </c>
      <c r="D625" s="47">
        <f>SUM(D621:D624)</f>
        <v>675.4</v>
      </c>
      <c r="E625" s="47">
        <f>SUM(E621:E624)</f>
        <v>232.7</v>
      </c>
      <c r="F625" s="47">
        <f>SUM(F621:F624)</f>
        <v>232.7</v>
      </c>
      <c r="G625" s="148"/>
      <c r="H625" s="151"/>
    </row>
    <row r="626" spans="1:8" s="5" customFormat="1" ht="12.75">
      <c r="A626" s="137" t="s">
        <v>16</v>
      </c>
      <c r="B626" s="140" t="s">
        <v>146</v>
      </c>
      <c r="C626" s="19" t="s">
        <v>12</v>
      </c>
      <c r="D626" s="20">
        <v>0</v>
      </c>
      <c r="E626" s="20">
        <v>0</v>
      </c>
      <c r="F626" s="20">
        <v>0</v>
      </c>
      <c r="G626" s="130">
        <f>SUM(F626:F629)/SUM(D626:D629)</f>
        <v>0.3142912848508481</v>
      </c>
      <c r="H626" s="133"/>
    </row>
    <row r="627" spans="1:8" s="5" customFormat="1" ht="12.75">
      <c r="A627" s="138"/>
      <c r="B627" s="136"/>
      <c r="C627" s="21" t="s">
        <v>13</v>
      </c>
      <c r="D627" s="22">
        <v>0</v>
      </c>
      <c r="E627" s="22">
        <v>0</v>
      </c>
      <c r="F627" s="22">
        <v>0</v>
      </c>
      <c r="G627" s="131"/>
      <c r="H627" s="134"/>
    </row>
    <row r="628" spans="1:8" s="5" customFormat="1" ht="12.75">
      <c r="A628" s="138"/>
      <c r="B628" s="136"/>
      <c r="C628" s="21" t="s">
        <v>14</v>
      </c>
      <c r="D628" s="22">
        <v>512.9</v>
      </c>
      <c r="E628" s="22">
        <v>161.2</v>
      </c>
      <c r="F628" s="22">
        <v>161.2</v>
      </c>
      <c r="G628" s="131"/>
      <c r="H628" s="134"/>
    </row>
    <row r="629" spans="1:8" s="5" customFormat="1" ht="42.75" customHeight="1">
      <c r="A629" s="230"/>
      <c r="B629" s="231"/>
      <c r="C629" s="21" t="s">
        <v>15</v>
      </c>
      <c r="D629" s="22">
        <v>0</v>
      </c>
      <c r="E629" s="22">
        <v>0</v>
      </c>
      <c r="F629" s="22">
        <v>0</v>
      </c>
      <c r="G629" s="232"/>
      <c r="H629" s="233"/>
    </row>
    <row r="630" spans="1:8" s="4" customFormat="1" ht="12.75">
      <c r="A630" s="138" t="s">
        <v>17</v>
      </c>
      <c r="B630" s="136" t="s">
        <v>148</v>
      </c>
      <c r="C630" s="25" t="s">
        <v>12</v>
      </c>
      <c r="D630" s="26">
        <f aca="true" t="shared" si="49" ref="D630:F631">D634</f>
        <v>0</v>
      </c>
      <c r="E630" s="26">
        <f t="shared" si="49"/>
        <v>0</v>
      </c>
      <c r="F630" s="26">
        <f t="shared" si="49"/>
        <v>0</v>
      </c>
      <c r="G630" s="166">
        <f>SUM(F630:F633)/SUM(D630:D633)</f>
        <v>0.44</v>
      </c>
      <c r="H630" s="134"/>
    </row>
    <row r="631" spans="1:8" s="4" customFormat="1" ht="12.75">
      <c r="A631" s="138"/>
      <c r="B631" s="136"/>
      <c r="C631" s="21" t="s">
        <v>13</v>
      </c>
      <c r="D631" s="22">
        <f t="shared" si="49"/>
        <v>0</v>
      </c>
      <c r="E631" s="22">
        <v>0</v>
      </c>
      <c r="F631" s="22">
        <v>0</v>
      </c>
      <c r="G631" s="166"/>
      <c r="H631" s="134"/>
    </row>
    <row r="632" spans="1:8" s="4" customFormat="1" ht="12.75">
      <c r="A632" s="138"/>
      <c r="B632" s="136"/>
      <c r="C632" s="21" t="s">
        <v>14</v>
      </c>
      <c r="D632" s="22">
        <v>162.5</v>
      </c>
      <c r="E632" s="22">
        <v>71.5</v>
      </c>
      <c r="F632" s="22">
        <v>71.5</v>
      </c>
      <c r="G632" s="166"/>
      <c r="H632" s="134"/>
    </row>
    <row r="633" spans="1:8" s="4" customFormat="1" ht="33" customHeight="1" thickBot="1">
      <c r="A633" s="139"/>
      <c r="B633" s="135"/>
      <c r="C633" s="23" t="s">
        <v>15</v>
      </c>
      <c r="D633" s="24">
        <v>0</v>
      </c>
      <c r="E633" s="24">
        <v>0</v>
      </c>
      <c r="F633" s="24">
        <v>0</v>
      </c>
      <c r="G633" s="225"/>
      <c r="H633" s="141"/>
    </row>
    <row r="634" spans="1:8" ht="19.5" customHeight="1">
      <c r="A634" s="189" t="s">
        <v>19</v>
      </c>
      <c r="B634" s="204" t="s">
        <v>149</v>
      </c>
      <c r="C634" s="98" t="s">
        <v>12</v>
      </c>
      <c r="D634" s="64">
        <v>0</v>
      </c>
      <c r="E634" s="64">
        <v>0</v>
      </c>
      <c r="F634" s="64">
        <v>0</v>
      </c>
      <c r="G634" s="142">
        <f>SUM(F634:F638)/SUM(D634:D638)</f>
        <v>0.7500546448087431</v>
      </c>
      <c r="H634" s="149"/>
    </row>
    <row r="635" spans="1:8" ht="16.5" customHeight="1">
      <c r="A635" s="189"/>
      <c r="B635" s="204"/>
      <c r="C635" s="42" t="s">
        <v>13</v>
      </c>
      <c r="D635" s="43">
        <v>0</v>
      </c>
      <c r="E635" s="43">
        <v>0</v>
      </c>
      <c r="F635" s="43">
        <v>0</v>
      </c>
      <c r="G635" s="143"/>
      <c r="H635" s="150"/>
    </row>
    <row r="636" spans="1:8" ht="14.25" customHeight="1">
      <c r="A636" s="189"/>
      <c r="B636" s="204"/>
      <c r="C636" s="42" t="s">
        <v>14</v>
      </c>
      <c r="D636" s="43">
        <f>D641+D645</f>
        <v>915</v>
      </c>
      <c r="E636" s="43">
        <f>E641+E645</f>
        <v>686.3</v>
      </c>
      <c r="F636" s="43">
        <f>F641+F645</f>
        <v>686.3</v>
      </c>
      <c r="G636" s="143"/>
      <c r="H636" s="150"/>
    </row>
    <row r="637" spans="1:8" ht="15.75" customHeight="1">
      <c r="A637" s="189"/>
      <c r="B637" s="204"/>
      <c r="C637" s="44" t="s">
        <v>15</v>
      </c>
      <c r="D637" s="45">
        <v>0</v>
      </c>
      <c r="E637" s="45">
        <v>0</v>
      </c>
      <c r="F637" s="45">
        <v>0</v>
      </c>
      <c r="G637" s="143"/>
      <c r="H637" s="150"/>
    </row>
    <row r="638" spans="1:8" ht="16.5" customHeight="1" thickBot="1">
      <c r="A638" s="190"/>
      <c r="B638" s="205"/>
      <c r="C638" s="46" t="s">
        <v>58</v>
      </c>
      <c r="D638" s="47">
        <f>SUM(D634:D637)</f>
        <v>915</v>
      </c>
      <c r="E638" s="47">
        <f>SUM(E634:E637)</f>
        <v>686.3</v>
      </c>
      <c r="F638" s="47">
        <f>SUM(F634:F637)</f>
        <v>686.3</v>
      </c>
      <c r="G638" s="148"/>
      <c r="H638" s="151"/>
    </row>
    <row r="639" spans="1:8" ht="26.25" customHeight="1">
      <c r="A639" s="137" t="s">
        <v>20</v>
      </c>
      <c r="B639" s="140" t="s">
        <v>150</v>
      </c>
      <c r="C639" s="19" t="s">
        <v>12</v>
      </c>
      <c r="D639" s="20">
        <f aca="true" t="shared" si="50" ref="D639:F640">D621+D630</f>
        <v>0</v>
      </c>
      <c r="E639" s="20">
        <f t="shared" si="50"/>
        <v>0</v>
      </c>
      <c r="F639" s="20">
        <f t="shared" si="50"/>
        <v>0</v>
      </c>
      <c r="G639" s="224">
        <f>SUM(F639:F642)/SUM(D639:D642)</f>
        <v>0.7500546448087431</v>
      </c>
      <c r="H639" s="133"/>
    </row>
    <row r="640" spans="1:8" ht="23.25" customHeight="1">
      <c r="A640" s="138"/>
      <c r="B640" s="136"/>
      <c r="C640" s="21" t="s">
        <v>13</v>
      </c>
      <c r="D640" s="26">
        <f t="shared" si="50"/>
        <v>0</v>
      </c>
      <c r="E640" s="26">
        <v>0</v>
      </c>
      <c r="F640" s="26">
        <v>0</v>
      </c>
      <c r="G640" s="166"/>
      <c r="H640" s="134"/>
    </row>
    <row r="641" spans="1:8" ht="31.5" customHeight="1">
      <c r="A641" s="138"/>
      <c r="B641" s="136"/>
      <c r="C641" s="21" t="s">
        <v>14</v>
      </c>
      <c r="D641" s="26">
        <v>915</v>
      </c>
      <c r="E641" s="26">
        <v>686.3</v>
      </c>
      <c r="F641" s="26">
        <v>686.3</v>
      </c>
      <c r="G641" s="166"/>
      <c r="H641" s="134"/>
    </row>
    <row r="642" spans="1:8" ht="69" customHeight="1" thickBot="1">
      <c r="A642" s="139"/>
      <c r="B642" s="135"/>
      <c r="C642" s="23" t="s">
        <v>15</v>
      </c>
      <c r="D642" s="26">
        <v>0</v>
      </c>
      <c r="E642" s="26">
        <v>0</v>
      </c>
      <c r="F642" s="26">
        <v>0</v>
      </c>
      <c r="G642" s="225"/>
      <c r="H642" s="141"/>
    </row>
    <row r="643" spans="1:8" s="4" customFormat="1" ht="12.75">
      <c r="A643" s="137" t="s">
        <v>21</v>
      </c>
      <c r="B643" s="140" t="s">
        <v>151</v>
      </c>
      <c r="C643" s="19" t="s">
        <v>12</v>
      </c>
      <c r="D643" s="20">
        <f>D647</f>
        <v>0</v>
      </c>
      <c r="E643" s="20">
        <f>E647</f>
        <v>0</v>
      </c>
      <c r="F643" s="20">
        <f>F647</f>
        <v>0</v>
      </c>
      <c r="G643" s="224">
        <v>0</v>
      </c>
      <c r="H643" s="133"/>
    </row>
    <row r="644" spans="1:8" s="4" customFormat="1" ht="12.75">
      <c r="A644" s="138"/>
      <c r="B644" s="136"/>
      <c r="C644" s="21" t="s">
        <v>13</v>
      </c>
      <c r="D644" s="22">
        <v>0</v>
      </c>
      <c r="E644" s="22">
        <v>0</v>
      </c>
      <c r="F644" s="22">
        <v>0</v>
      </c>
      <c r="G644" s="166"/>
      <c r="H644" s="134"/>
    </row>
    <row r="645" spans="1:8" s="4" customFormat="1" ht="12.75">
      <c r="A645" s="138"/>
      <c r="B645" s="136"/>
      <c r="C645" s="21" t="s">
        <v>14</v>
      </c>
      <c r="D645" s="22">
        <v>0</v>
      </c>
      <c r="E645" s="22">
        <v>0</v>
      </c>
      <c r="F645" s="22">
        <v>0</v>
      </c>
      <c r="G645" s="166"/>
      <c r="H645" s="134"/>
    </row>
    <row r="646" spans="1:8" s="4" customFormat="1" ht="53.25" customHeight="1" thickBot="1">
      <c r="A646" s="139"/>
      <c r="B646" s="135"/>
      <c r="C646" s="23" t="s">
        <v>15</v>
      </c>
      <c r="D646" s="24">
        <v>0</v>
      </c>
      <c r="E646" s="24">
        <v>0</v>
      </c>
      <c r="F646" s="24">
        <v>0</v>
      </c>
      <c r="G646" s="225"/>
      <c r="H646" s="141"/>
    </row>
    <row r="647" spans="1:8" s="5" customFormat="1" ht="12.75">
      <c r="A647" s="188" t="s">
        <v>22</v>
      </c>
      <c r="B647" s="203" t="s">
        <v>152</v>
      </c>
      <c r="C647" s="40" t="s">
        <v>12</v>
      </c>
      <c r="D647" s="41">
        <v>0</v>
      </c>
      <c r="E647" s="41">
        <v>0</v>
      </c>
      <c r="F647" s="41">
        <v>0</v>
      </c>
      <c r="G647" s="142">
        <f>SUM(F647:F651)/SUM(D647:D651)</f>
        <v>0.6693953681156417</v>
      </c>
      <c r="H647" s="149"/>
    </row>
    <row r="648" spans="1:8" s="5" customFormat="1" ht="12.75">
      <c r="A648" s="189"/>
      <c r="B648" s="204"/>
      <c r="C648" s="42" t="s">
        <v>13</v>
      </c>
      <c r="D648" s="43">
        <f aca="true" t="shared" si="51" ref="D648:F649">D653+D657</f>
        <v>547.3</v>
      </c>
      <c r="E648" s="43">
        <f t="shared" si="51"/>
        <v>442.8</v>
      </c>
      <c r="F648" s="43">
        <f t="shared" si="51"/>
        <v>398.9</v>
      </c>
      <c r="G648" s="143"/>
      <c r="H648" s="150"/>
    </row>
    <row r="649" spans="1:8" s="5" customFormat="1" ht="12.75">
      <c r="A649" s="189"/>
      <c r="B649" s="204"/>
      <c r="C649" s="42" t="s">
        <v>14</v>
      </c>
      <c r="D649" s="43">
        <f t="shared" si="51"/>
        <v>1382.8</v>
      </c>
      <c r="E649" s="43">
        <f t="shared" si="51"/>
        <v>1094.8</v>
      </c>
      <c r="F649" s="43">
        <f t="shared" si="51"/>
        <v>893.1</v>
      </c>
      <c r="G649" s="143"/>
      <c r="H649" s="150"/>
    </row>
    <row r="650" spans="1:8" s="5" customFormat="1" ht="12.75">
      <c r="A650" s="189"/>
      <c r="B650" s="204"/>
      <c r="C650" s="44" t="s">
        <v>15</v>
      </c>
      <c r="D650" s="45">
        <v>0</v>
      </c>
      <c r="E650" s="45">
        <v>0</v>
      </c>
      <c r="F650" s="45">
        <v>0</v>
      </c>
      <c r="G650" s="143"/>
      <c r="H650" s="150"/>
    </row>
    <row r="651" spans="1:8" s="5" customFormat="1" ht="18" customHeight="1" thickBot="1">
      <c r="A651" s="190"/>
      <c r="B651" s="205"/>
      <c r="C651" s="46" t="s">
        <v>58</v>
      </c>
      <c r="D651" s="47">
        <f>SUM(D647:D650)</f>
        <v>1930.1</v>
      </c>
      <c r="E651" s="47">
        <f>SUM(E647:E650)</f>
        <v>1537.6</v>
      </c>
      <c r="F651" s="47">
        <f>SUM(F647:F650)</f>
        <v>1292</v>
      </c>
      <c r="G651" s="148"/>
      <c r="H651" s="151"/>
    </row>
    <row r="652" spans="1:8" ht="13.5" thickBot="1">
      <c r="A652" s="137" t="s">
        <v>23</v>
      </c>
      <c r="B652" s="140" t="s">
        <v>153</v>
      </c>
      <c r="C652" s="19" t="s">
        <v>12</v>
      </c>
      <c r="D652" s="20">
        <f>D643</f>
        <v>0</v>
      </c>
      <c r="E652" s="20">
        <f>E643</f>
        <v>0</v>
      </c>
      <c r="F652" s="20">
        <f>F643</f>
        <v>0</v>
      </c>
      <c r="G652" s="224">
        <f>SUM(F652:F655)/SUM(D652:D655)</f>
        <v>0.7086830124513193</v>
      </c>
      <c r="H652" s="133"/>
    </row>
    <row r="653" spans="1:8" ht="13.5" thickBot="1">
      <c r="A653" s="138"/>
      <c r="B653" s="136"/>
      <c r="C653" s="21" t="s">
        <v>13</v>
      </c>
      <c r="D653" s="20">
        <v>547.3</v>
      </c>
      <c r="E653" s="20">
        <v>442.8</v>
      </c>
      <c r="F653" s="20">
        <v>398.9</v>
      </c>
      <c r="G653" s="166"/>
      <c r="H653" s="134"/>
    </row>
    <row r="654" spans="1:8" ht="13.5" thickBot="1">
      <c r="A654" s="138"/>
      <c r="B654" s="136"/>
      <c r="C654" s="21" t="s">
        <v>14</v>
      </c>
      <c r="D654" s="20">
        <v>1275.8</v>
      </c>
      <c r="E654" s="20">
        <v>1094.8</v>
      </c>
      <c r="F654" s="20">
        <v>893.1</v>
      </c>
      <c r="G654" s="166"/>
      <c r="H654" s="134"/>
    </row>
    <row r="655" spans="1:8" ht="42.75" customHeight="1" thickBot="1">
      <c r="A655" s="139"/>
      <c r="B655" s="135"/>
      <c r="C655" s="23" t="s">
        <v>15</v>
      </c>
      <c r="D655" s="20">
        <f>D646</f>
        <v>0</v>
      </c>
      <c r="E655" s="20">
        <f>E646</f>
        <v>0</v>
      </c>
      <c r="F655" s="20">
        <f>F646</f>
        <v>0</v>
      </c>
      <c r="G655" s="225"/>
      <c r="H655" s="141"/>
    </row>
    <row r="656" spans="1:8" s="4" customFormat="1" ht="12.75">
      <c r="A656" s="137" t="s">
        <v>24</v>
      </c>
      <c r="B656" s="140" t="s">
        <v>154</v>
      </c>
      <c r="C656" s="19" t="s">
        <v>12</v>
      </c>
      <c r="D656" s="20">
        <f>D660</f>
        <v>0</v>
      </c>
      <c r="E656" s="20">
        <f>E660</f>
        <v>0</v>
      </c>
      <c r="F656" s="20">
        <f>F660</f>
        <v>0</v>
      </c>
      <c r="G656" s="224">
        <f>SUM(F656:F659)/SUM(D656:D659)</f>
        <v>0</v>
      </c>
      <c r="H656" s="133"/>
    </row>
    <row r="657" spans="1:8" s="4" customFormat="1" ht="12.75">
      <c r="A657" s="138"/>
      <c r="B657" s="136"/>
      <c r="C657" s="21" t="s">
        <v>13</v>
      </c>
      <c r="D657" s="22">
        <v>0</v>
      </c>
      <c r="E657" s="22">
        <v>0</v>
      </c>
      <c r="F657" s="22">
        <v>0</v>
      </c>
      <c r="G657" s="166"/>
      <c r="H657" s="134"/>
    </row>
    <row r="658" spans="1:8" s="4" customFormat="1" ht="12.75">
      <c r="A658" s="138"/>
      <c r="B658" s="136"/>
      <c r="C658" s="21" t="s">
        <v>14</v>
      </c>
      <c r="D658" s="22">
        <v>107</v>
      </c>
      <c r="E658" s="22">
        <v>0</v>
      </c>
      <c r="F658" s="22">
        <v>0</v>
      </c>
      <c r="G658" s="166"/>
      <c r="H658" s="134"/>
    </row>
    <row r="659" spans="1:8" s="4" customFormat="1" ht="36" customHeight="1" thickBot="1">
      <c r="A659" s="139"/>
      <c r="B659" s="135"/>
      <c r="C659" s="23" t="s">
        <v>15</v>
      </c>
      <c r="D659" s="24">
        <v>0</v>
      </c>
      <c r="E659" s="24">
        <v>0</v>
      </c>
      <c r="F659" s="24">
        <v>0</v>
      </c>
      <c r="G659" s="225"/>
      <c r="H659" s="141"/>
    </row>
    <row r="660" spans="1:8" s="5" customFormat="1" ht="12.75">
      <c r="A660" s="188" t="s">
        <v>25</v>
      </c>
      <c r="B660" s="203" t="s">
        <v>155</v>
      </c>
      <c r="C660" s="40" t="s">
        <v>12</v>
      </c>
      <c r="D660" s="41">
        <v>0</v>
      </c>
      <c r="E660" s="41">
        <v>0</v>
      </c>
      <c r="F660" s="41">
        <v>0</v>
      </c>
      <c r="G660" s="142">
        <f>SUM(F660:F664)/SUM(D660:D664)</f>
        <v>0.8012027021750168</v>
      </c>
      <c r="H660" s="149"/>
    </row>
    <row r="661" spans="1:8" s="5" customFormat="1" ht="12.75">
      <c r="A661" s="189"/>
      <c r="B661" s="204"/>
      <c r="C661" s="42" t="s">
        <v>13</v>
      </c>
      <c r="D661" s="43">
        <f aca="true" t="shared" si="52" ref="D661:F662">D666+D670</f>
        <v>500</v>
      </c>
      <c r="E661" s="43">
        <f t="shared" si="52"/>
        <v>500</v>
      </c>
      <c r="F661" s="43">
        <f t="shared" si="52"/>
        <v>500</v>
      </c>
      <c r="G661" s="143"/>
      <c r="H661" s="150"/>
    </row>
    <row r="662" spans="1:8" s="5" customFormat="1" ht="12.75">
      <c r="A662" s="189"/>
      <c r="B662" s="204"/>
      <c r="C662" s="42" t="s">
        <v>14</v>
      </c>
      <c r="D662" s="43">
        <f t="shared" si="52"/>
        <v>780.4499999999999</v>
      </c>
      <c r="E662" s="43">
        <f t="shared" si="52"/>
        <v>681.8</v>
      </c>
      <c r="F662" s="43">
        <f t="shared" si="52"/>
        <v>525.9</v>
      </c>
      <c r="G662" s="143"/>
      <c r="H662" s="150"/>
    </row>
    <row r="663" spans="1:8" s="5" customFormat="1" ht="12.75">
      <c r="A663" s="189"/>
      <c r="B663" s="204"/>
      <c r="C663" s="44" t="s">
        <v>15</v>
      </c>
      <c r="D663" s="45">
        <v>0</v>
      </c>
      <c r="E663" s="45">
        <v>0</v>
      </c>
      <c r="F663" s="45">
        <v>0</v>
      </c>
      <c r="G663" s="143"/>
      <c r="H663" s="150"/>
    </row>
    <row r="664" spans="1:8" s="5" customFormat="1" ht="18" customHeight="1" thickBot="1">
      <c r="A664" s="190"/>
      <c r="B664" s="205"/>
      <c r="C664" s="46" t="s">
        <v>58</v>
      </c>
      <c r="D664" s="47">
        <f>SUM(D660:D663)</f>
        <v>1280.4499999999998</v>
      </c>
      <c r="E664" s="47">
        <f>SUM(E660:E663)</f>
        <v>1181.8</v>
      </c>
      <c r="F664" s="47">
        <f>SUM(F660:F663)</f>
        <v>1025.9</v>
      </c>
      <c r="G664" s="148"/>
      <c r="H664" s="151"/>
    </row>
    <row r="665" spans="1:8" s="5" customFormat="1" ht="12.75">
      <c r="A665" s="137" t="s">
        <v>28</v>
      </c>
      <c r="B665" s="140" t="s">
        <v>156</v>
      </c>
      <c r="C665" s="19" t="s">
        <v>12</v>
      </c>
      <c r="D665" s="20">
        <v>0</v>
      </c>
      <c r="E665" s="20">
        <v>0</v>
      </c>
      <c r="F665" s="20">
        <v>0</v>
      </c>
      <c r="G665" s="130">
        <f>SUM(F665:F668)/SUM(D665:D668)</f>
        <v>0.6457941974535588</v>
      </c>
      <c r="H665" s="133"/>
    </row>
    <row r="666" spans="1:8" s="5" customFormat="1" ht="12.75">
      <c r="A666" s="138"/>
      <c r="B666" s="136"/>
      <c r="C666" s="21" t="s">
        <v>13</v>
      </c>
      <c r="D666" s="22">
        <v>0</v>
      </c>
      <c r="E666" s="22">
        <v>0</v>
      </c>
      <c r="F666" s="22">
        <v>0</v>
      </c>
      <c r="G666" s="131"/>
      <c r="H666" s="134"/>
    </row>
    <row r="667" spans="1:8" s="5" customFormat="1" ht="12.75">
      <c r="A667" s="138"/>
      <c r="B667" s="136"/>
      <c r="C667" s="21" t="s">
        <v>14</v>
      </c>
      <c r="D667" s="22">
        <v>718.65</v>
      </c>
      <c r="E667" s="22">
        <v>620</v>
      </c>
      <c r="F667" s="22">
        <v>464.1</v>
      </c>
      <c r="G667" s="131"/>
      <c r="H667" s="134"/>
    </row>
    <row r="668" spans="1:8" s="5" customFormat="1" ht="22.5" customHeight="1" thickBot="1">
      <c r="A668" s="139"/>
      <c r="B668" s="135"/>
      <c r="C668" s="23" t="s">
        <v>15</v>
      </c>
      <c r="D668" s="24">
        <v>0</v>
      </c>
      <c r="E668" s="24">
        <v>0</v>
      </c>
      <c r="F668" s="24">
        <v>0</v>
      </c>
      <c r="G668" s="132"/>
      <c r="H668" s="141"/>
    </row>
    <row r="669" spans="1:8" s="5" customFormat="1" ht="12.75" customHeight="1">
      <c r="A669" s="137" t="s">
        <v>29</v>
      </c>
      <c r="B669" s="140" t="s">
        <v>157</v>
      </c>
      <c r="C669" s="19" t="s">
        <v>12</v>
      </c>
      <c r="D669" s="20">
        <v>0</v>
      </c>
      <c r="E669" s="20">
        <v>0</v>
      </c>
      <c r="F669" s="20">
        <v>0</v>
      </c>
      <c r="G669" s="224">
        <f>SUM(F669:F672)/SUM(D669:D672)</f>
        <v>1</v>
      </c>
      <c r="H669" s="133"/>
    </row>
    <row r="670" spans="1:8" s="5" customFormat="1" ht="12.75">
      <c r="A670" s="138"/>
      <c r="B670" s="136"/>
      <c r="C670" s="21" t="s">
        <v>13</v>
      </c>
      <c r="D670" s="22">
        <v>500</v>
      </c>
      <c r="E670" s="22">
        <v>500</v>
      </c>
      <c r="F670" s="22">
        <v>500</v>
      </c>
      <c r="G670" s="166"/>
      <c r="H670" s="134"/>
    </row>
    <row r="671" spans="1:8" s="5" customFormat="1" ht="12.75">
      <c r="A671" s="138"/>
      <c r="B671" s="136"/>
      <c r="C671" s="21" t="s">
        <v>14</v>
      </c>
      <c r="D671" s="22">
        <v>61.8</v>
      </c>
      <c r="E671" s="22">
        <v>61.8</v>
      </c>
      <c r="F671" s="22">
        <v>61.8</v>
      </c>
      <c r="G671" s="166"/>
      <c r="H671" s="134"/>
    </row>
    <row r="672" spans="1:8" s="5" customFormat="1" ht="18.75" customHeight="1" thickBot="1">
      <c r="A672" s="139"/>
      <c r="B672" s="135"/>
      <c r="C672" s="23" t="s">
        <v>15</v>
      </c>
      <c r="D672" s="24">
        <v>0</v>
      </c>
      <c r="E672" s="24">
        <v>0</v>
      </c>
      <c r="F672" s="24">
        <v>0</v>
      </c>
      <c r="G672" s="225"/>
      <c r="H672" s="141"/>
    </row>
    <row r="673" spans="1:8" ht="12.75">
      <c r="A673" s="178" t="s">
        <v>30</v>
      </c>
      <c r="B673" s="181" t="s">
        <v>18</v>
      </c>
      <c r="C673" s="48" t="s">
        <v>12</v>
      </c>
      <c r="D673" s="49">
        <f>D639</f>
        <v>0</v>
      </c>
      <c r="E673" s="49">
        <f>E639</f>
        <v>0</v>
      </c>
      <c r="F673" s="49">
        <f>F639</f>
        <v>0</v>
      </c>
      <c r="G673" s="184">
        <f>SUM(F673:F676)/SUM(D673:D676)</f>
        <v>0.674220727147752</v>
      </c>
      <c r="H673" s="185"/>
    </row>
    <row r="674" spans="1:8" ht="12.75">
      <c r="A674" s="179"/>
      <c r="B674" s="182"/>
      <c r="C674" s="50" t="s">
        <v>13</v>
      </c>
      <c r="D674" s="65">
        <f aca="true" t="shared" si="53" ref="D674:F675">D622+D635+D648+D661</f>
        <v>1047.3</v>
      </c>
      <c r="E674" s="65">
        <f t="shared" si="53"/>
        <v>942.8</v>
      </c>
      <c r="F674" s="65">
        <f t="shared" si="53"/>
        <v>898.9</v>
      </c>
      <c r="G674" s="162"/>
      <c r="H674" s="186"/>
    </row>
    <row r="675" spans="1:8" ht="12.75">
      <c r="A675" s="179"/>
      <c r="B675" s="182"/>
      <c r="C675" s="50" t="s">
        <v>14</v>
      </c>
      <c r="D675" s="65">
        <f t="shared" si="53"/>
        <v>3753.6499999999996</v>
      </c>
      <c r="E675" s="65">
        <f t="shared" si="53"/>
        <v>2695.6</v>
      </c>
      <c r="F675" s="65">
        <f t="shared" si="53"/>
        <v>2338</v>
      </c>
      <c r="G675" s="162"/>
      <c r="H675" s="186"/>
    </row>
    <row r="676" spans="1:8" ht="13.5" thickBot="1">
      <c r="A676" s="180"/>
      <c r="B676" s="183"/>
      <c r="C676" s="51" t="s">
        <v>15</v>
      </c>
      <c r="D676" s="113">
        <f>D642</f>
        <v>0</v>
      </c>
      <c r="E676" s="113">
        <f>E642</f>
        <v>0</v>
      </c>
      <c r="F676" s="113">
        <f>F642</f>
        <v>0</v>
      </c>
      <c r="G676" s="163"/>
      <c r="H676" s="187"/>
    </row>
    <row r="677" spans="1:8" ht="36" customHeight="1">
      <c r="A677" s="53" t="s">
        <v>1</v>
      </c>
      <c r="B677" s="54"/>
      <c r="C677" s="226" t="s">
        <v>195</v>
      </c>
      <c r="D677" s="226"/>
      <c r="E677" s="226"/>
      <c r="F677" s="226"/>
      <c r="G677" s="226"/>
      <c r="H677" s="227"/>
    </row>
    <row r="678" spans="1:8" ht="15">
      <c r="A678" s="55" t="s">
        <v>2</v>
      </c>
      <c r="B678" s="33"/>
      <c r="C678" s="56" t="s">
        <v>251</v>
      </c>
      <c r="D678" s="34"/>
      <c r="E678" s="34"/>
      <c r="F678" s="34"/>
      <c r="G678" s="35"/>
      <c r="H678" s="36"/>
    </row>
    <row r="679" spans="1:8" ht="23.25" customHeight="1" thickBot="1">
      <c r="A679" s="57" t="s">
        <v>3</v>
      </c>
      <c r="B679" s="37"/>
      <c r="C679" s="67" t="s">
        <v>54</v>
      </c>
      <c r="D679" s="68"/>
      <c r="E679" s="68"/>
      <c r="F679" s="38"/>
      <c r="G679" s="39"/>
      <c r="H679" s="73"/>
    </row>
    <row r="680" spans="1:8" s="5" customFormat="1" ht="102.75" thickBot="1">
      <c r="A680" s="17" t="s">
        <v>4</v>
      </c>
      <c r="B680" s="58" t="s">
        <v>5</v>
      </c>
      <c r="C680" s="58" t="s">
        <v>6</v>
      </c>
      <c r="D680" s="92" t="s">
        <v>7</v>
      </c>
      <c r="E680" s="92" t="s">
        <v>8</v>
      </c>
      <c r="F680" s="92" t="s">
        <v>9</v>
      </c>
      <c r="G680" s="58" t="s">
        <v>10</v>
      </c>
      <c r="H680" s="59" t="s">
        <v>11</v>
      </c>
    </row>
    <row r="681" spans="1:8" s="4" customFormat="1" ht="12.75">
      <c r="A681" s="188">
        <v>1</v>
      </c>
      <c r="B681" s="203" t="s">
        <v>196</v>
      </c>
      <c r="C681" s="40" t="s">
        <v>12</v>
      </c>
      <c r="D681" s="94">
        <f aca="true" t="shared" si="54" ref="D681:F684">D685+D705</f>
        <v>0</v>
      </c>
      <c r="E681" s="94">
        <f t="shared" si="54"/>
        <v>0</v>
      </c>
      <c r="F681" s="94">
        <f t="shared" si="54"/>
        <v>0</v>
      </c>
      <c r="G681" s="142">
        <f>SUM(F681:F684)/SUM(D681:D684)</f>
        <v>0.5925291813217565</v>
      </c>
      <c r="H681" s="149"/>
    </row>
    <row r="682" spans="1:8" s="4" customFormat="1" ht="12.75">
      <c r="A682" s="189"/>
      <c r="B682" s="204"/>
      <c r="C682" s="42" t="s">
        <v>13</v>
      </c>
      <c r="D682" s="43">
        <f t="shared" si="54"/>
        <v>0</v>
      </c>
      <c r="E682" s="43">
        <f t="shared" si="54"/>
        <v>0</v>
      </c>
      <c r="F682" s="43">
        <f t="shared" si="54"/>
        <v>0</v>
      </c>
      <c r="G682" s="143"/>
      <c r="H682" s="150"/>
    </row>
    <row r="683" spans="1:8" s="4" customFormat="1" ht="12.75">
      <c r="A683" s="189"/>
      <c r="B683" s="204"/>
      <c r="C683" s="42" t="s">
        <v>14</v>
      </c>
      <c r="D683" s="43">
        <f t="shared" si="54"/>
        <v>50960.67999999999</v>
      </c>
      <c r="E683" s="43">
        <f t="shared" si="54"/>
        <v>30195.690000000002</v>
      </c>
      <c r="F683" s="43">
        <f t="shared" si="54"/>
        <v>30195.690000000002</v>
      </c>
      <c r="G683" s="143"/>
      <c r="H683" s="150"/>
    </row>
    <row r="684" spans="1:8" s="4" customFormat="1" ht="13.5" thickBot="1">
      <c r="A684" s="190"/>
      <c r="B684" s="205"/>
      <c r="C684" s="46" t="s">
        <v>15</v>
      </c>
      <c r="D684" s="47">
        <f t="shared" si="54"/>
        <v>0</v>
      </c>
      <c r="E684" s="47">
        <f t="shared" si="54"/>
        <v>0</v>
      </c>
      <c r="F684" s="47">
        <f t="shared" si="54"/>
        <v>0</v>
      </c>
      <c r="G684" s="148"/>
      <c r="H684" s="151"/>
    </row>
    <row r="685" spans="1:8" s="4" customFormat="1" ht="12.75">
      <c r="A685" s="188" t="s">
        <v>16</v>
      </c>
      <c r="B685" s="203" t="s">
        <v>197</v>
      </c>
      <c r="C685" s="40" t="s">
        <v>12</v>
      </c>
      <c r="D685" s="86">
        <f aca="true" t="shared" si="55" ref="D685:F687">D689+D693+D697+D701</f>
        <v>0</v>
      </c>
      <c r="E685" s="86">
        <f t="shared" si="55"/>
        <v>0</v>
      </c>
      <c r="F685" s="86">
        <f t="shared" si="55"/>
        <v>0</v>
      </c>
      <c r="G685" s="142">
        <f>SUM(F685:F688)/SUM(D685:D688)</f>
        <v>0.5200690367890276</v>
      </c>
      <c r="H685" s="149"/>
    </row>
    <row r="686" spans="1:8" s="4" customFormat="1" ht="12.75">
      <c r="A686" s="189"/>
      <c r="B686" s="204"/>
      <c r="C686" s="42" t="s">
        <v>13</v>
      </c>
      <c r="D686" s="43">
        <f t="shared" si="55"/>
        <v>0</v>
      </c>
      <c r="E686" s="43">
        <f t="shared" si="55"/>
        <v>0</v>
      </c>
      <c r="F686" s="43">
        <f t="shared" si="55"/>
        <v>0</v>
      </c>
      <c r="G686" s="143"/>
      <c r="H686" s="150"/>
    </row>
    <row r="687" spans="1:8" s="4" customFormat="1" ht="12.75">
      <c r="A687" s="189"/>
      <c r="B687" s="204"/>
      <c r="C687" s="42" t="s">
        <v>14</v>
      </c>
      <c r="D687" s="43">
        <f t="shared" si="55"/>
        <v>21791.28</v>
      </c>
      <c r="E687" s="43">
        <f t="shared" si="55"/>
        <v>11332.970000000001</v>
      </c>
      <c r="F687" s="43">
        <f t="shared" si="55"/>
        <v>11332.970000000001</v>
      </c>
      <c r="G687" s="143"/>
      <c r="H687" s="150"/>
    </row>
    <row r="688" spans="1:8" s="4" customFormat="1" ht="13.5" thickBot="1">
      <c r="A688" s="190"/>
      <c r="B688" s="205"/>
      <c r="C688" s="46" t="s">
        <v>15</v>
      </c>
      <c r="D688" s="64">
        <f>D692+D696+D700+D704</f>
        <v>0</v>
      </c>
      <c r="E688" s="64">
        <f>E692+E696+E700+E704</f>
        <v>0</v>
      </c>
      <c r="F688" s="64">
        <f>F692+F696+F700+F704</f>
        <v>0</v>
      </c>
      <c r="G688" s="148"/>
      <c r="H688" s="151"/>
    </row>
    <row r="689" spans="1:8" s="5" customFormat="1" ht="12.75" customHeight="1">
      <c r="A689" s="137" t="s">
        <v>17</v>
      </c>
      <c r="B689" s="140" t="s">
        <v>198</v>
      </c>
      <c r="C689" s="19" t="s">
        <v>12</v>
      </c>
      <c r="D689" s="20">
        <v>0</v>
      </c>
      <c r="E689" s="20">
        <v>0</v>
      </c>
      <c r="F689" s="20">
        <v>0</v>
      </c>
      <c r="G689" s="130">
        <f>SUM(F689:F692)/SUM(D689:D692)</f>
        <v>0.1876223240047618</v>
      </c>
      <c r="H689" s="133"/>
    </row>
    <row r="690" spans="1:8" s="5" customFormat="1" ht="12.75">
      <c r="A690" s="138"/>
      <c r="B690" s="136"/>
      <c r="C690" s="21" t="s">
        <v>13</v>
      </c>
      <c r="D690" s="22">
        <v>0</v>
      </c>
      <c r="E690" s="22">
        <v>0</v>
      </c>
      <c r="F690" s="22">
        <v>0</v>
      </c>
      <c r="G690" s="131"/>
      <c r="H690" s="134"/>
    </row>
    <row r="691" spans="1:8" s="5" customFormat="1" ht="12.75">
      <c r="A691" s="138"/>
      <c r="B691" s="136"/>
      <c r="C691" s="21" t="s">
        <v>14</v>
      </c>
      <c r="D691" s="22">
        <v>3964.88</v>
      </c>
      <c r="E691" s="22">
        <v>743.9</v>
      </c>
      <c r="F691" s="22">
        <v>743.9</v>
      </c>
      <c r="G691" s="131"/>
      <c r="H691" s="134"/>
    </row>
    <row r="692" spans="1:8" s="5" customFormat="1" ht="13.5" thickBot="1">
      <c r="A692" s="139"/>
      <c r="B692" s="135"/>
      <c r="C692" s="23" t="s">
        <v>15</v>
      </c>
      <c r="D692" s="24">
        <v>0</v>
      </c>
      <c r="E692" s="24">
        <v>0</v>
      </c>
      <c r="F692" s="24">
        <v>0</v>
      </c>
      <c r="G692" s="132"/>
      <c r="H692" s="141"/>
    </row>
    <row r="693" spans="1:8" s="5" customFormat="1" ht="24" customHeight="1">
      <c r="A693" s="137" t="s">
        <v>19</v>
      </c>
      <c r="B693" s="140" t="s">
        <v>199</v>
      </c>
      <c r="C693" s="19" t="s">
        <v>12</v>
      </c>
      <c r="D693" s="20">
        <v>0</v>
      </c>
      <c r="E693" s="20">
        <v>0</v>
      </c>
      <c r="F693" s="20">
        <v>0</v>
      </c>
      <c r="G693" s="130">
        <f>SUM(F693:F696)/SUM(D693:D696)</f>
        <v>0.4782109191988253</v>
      </c>
      <c r="H693" s="133"/>
    </row>
    <row r="694" spans="1:8" s="5" customFormat="1" ht="21.75" customHeight="1">
      <c r="A694" s="138"/>
      <c r="B694" s="136"/>
      <c r="C694" s="21" t="s">
        <v>13</v>
      </c>
      <c r="D694" s="22">
        <v>0</v>
      </c>
      <c r="E694" s="22">
        <v>0</v>
      </c>
      <c r="F694" s="22">
        <v>0</v>
      </c>
      <c r="G694" s="131"/>
      <c r="H694" s="134"/>
    </row>
    <row r="695" spans="1:8" s="5" customFormat="1" ht="19.5" customHeight="1">
      <c r="A695" s="138"/>
      <c r="B695" s="136"/>
      <c r="C695" s="21" t="s">
        <v>14</v>
      </c>
      <c r="D695" s="22">
        <v>1784.38</v>
      </c>
      <c r="E695" s="22">
        <v>853.31</v>
      </c>
      <c r="F695" s="22">
        <v>853.31</v>
      </c>
      <c r="G695" s="131"/>
      <c r="H695" s="134"/>
    </row>
    <row r="696" spans="1:8" s="5" customFormat="1" ht="29.25" customHeight="1" thickBot="1">
      <c r="A696" s="139"/>
      <c r="B696" s="135"/>
      <c r="C696" s="23" t="s">
        <v>15</v>
      </c>
      <c r="D696" s="24">
        <v>0</v>
      </c>
      <c r="E696" s="24">
        <v>0</v>
      </c>
      <c r="F696" s="24">
        <v>0</v>
      </c>
      <c r="G696" s="132"/>
      <c r="H696" s="141"/>
    </row>
    <row r="697" spans="1:8" s="5" customFormat="1" ht="32.25" customHeight="1">
      <c r="A697" s="137" t="s">
        <v>20</v>
      </c>
      <c r="B697" s="140" t="s">
        <v>200</v>
      </c>
      <c r="C697" s="19" t="s">
        <v>12</v>
      </c>
      <c r="D697" s="20">
        <v>0</v>
      </c>
      <c r="E697" s="20">
        <v>0</v>
      </c>
      <c r="F697" s="20">
        <v>0</v>
      </c>
      <c r="G697" s="130">
        <f>SUM(F697:F700)/SUM(D697:D700)</f>
        <v>0.7209372415177081</v>
      </c>
      <c r="H697" s="133"/>
    </row>
    <row r="698" spans="1:8" s="5" customFormat="1" ht="22.5" customHeight="1">
      <c r="A698" s="138"/>
      <c r="B698" s="136"/>
      <c r="C698" s="21" t="s">
        <v>13</v>
      </c>
      <c r="D698" s="22">
        <v>0</v>
      </c>
      <c r="E698" s="22">
        <v>0</v>
      </c>
      <c r="F698" s="22">
        <v>0</v>
      </c>
      <c r="G698" s="131"/>
      <c r="H698" s="134"/>
    </row>
    <row r="699" spans="1:8" s="5" customFormat="1" ht="24.75" customHeight="1">
      <c r="A699" s="138"/>
      <c r="B699" s="136"/>
      <c r="C699" s="21" t="s">
        <v>14</v>
      </c>
      <c r="D699" s="22">
        <v>13504.31</v>
      </c>
      <c r="E699" s="22">
        <v>9735.76</v>
      </c>
      <c r="F699" s="22">
        <v>9735.76</v>
      </c>
      <c r="G699" s="131"/>
      <c r="H699" s="134"/>
    </row>
    <row r="700" spans="1:8" s="5" customFormat="1" ht="36" customHeight="1" thickBot="1">
      <c r="A700" s="139"/>
      <c r="B700" s="135"/>
      <c r="C700" s="23" t="s">
        <v>15</v>
      </c>
      <c r="D700" s="24">
        <v>0</v>
      </c>
      <c r="E700" s="24">
        <v>0</v>
      </c>
      <c r="F700" s="24">
        <v>0</v>
      </c>
      <c r="G700" s="132"/>
      <c r="H700" s="141"/>
    </row>
    <row r="701" spans="1:8" s="5" customFormat="1" ht="12.75" customHeight="1">
      <c r="A701" s="137" t="s">
        <v>21</v>
      </c>
      <c r="B701" s="140" t="s">
        <v>201</v>
      </c>
      <c r="C701" s="19" t="s">
        <v>12</v>
      </c>
      <c r="D701" s="20">
        <v>0</v>
      </c>
      <c r="E701" s="20">
        <v>0</v>
      </c>
      <c r="F701" s="20">
        <v>0</v>
      </c>
      <c r="G701" s="130">
        <f>SUM(F701:F704)/SUM(D701:D704)</f>
        <v>0</v>
      </c>
      <c r="H701" s="133"/>
    </row>
    <row r="702" spans="1:8" s="5" customFormat="1" ht="12.75">
      <c r="A702" s="138"/>
      <c r="B702" s="136"/>
      <c r="C702" s="21" t="s">
        <v>13</v>
      </c>
      <c r="D702" s="22">
        <v>0</v>
      </c>
      <c r="E702" s="22">
        <v>0</v>
      </c>
      <c r="F702" s="22">
        <v>0</v>
      </c>
      <c r="G702" s="131"/>
      <c r="H702" s="134"/>
    </row>
    <row r="703" spans="1:8" s="5" customFormat="1" ht="12.75">
      <c r="A703" s="138"/>
      <c r="B703" s="136"/>
      <c r="C703" s="21" t="s">
        <v>14</v>
      </c>
      <c r="D703" s="22">
        <v>2537.71</v>
      </c>
      <c r="E703" s="22">
        <v>0</v>
      </c>
      <c r="F703" s="22">
        <v>0</v>
      </c>
      <c r="G703" s="131"/>
      <c r="H703" s="134"/>
    </row>
    <row r="704" spans="1:8" s="5" customFormat="1" ht="13.5" thickBot="1">
      <c r="A704" s="139"/>
      <c r="B704" s="135"/>
      <c r="C704" s="23" t="s">
        <v>15</v>
      </c>
      <c r="D704" s="24">
        <v>0</v>
      </c>
      <c r="E704" s="24">
        <v>0</v>
      </c>
      <c r="F704" s="24">
        <v>0</v>
      </c>
      <c r="G704" s="131"/>
      <c r="H704" s="141"/>
    </row>
    <row r="705" spans="1:8" s="4" customFormat="1" ht="12.75">
      <c r="A705" s="188" t="s">
        <v>22</v>
      </c>
      <c r="B705" s="203" t="s">
        <v>202</v>
      </c>
      <c r="C705" s="40" t="s">
        <v>12</v>
      </c>
      <c r="D705" s="94">
        <f aca="true" t="shared" si="56" ref="D705:F707">D709</f>
        <v>0</v>
      </c>
      <c r="E705" s="94">
        <f t="shared" si="56"/>
        <v>0</v>
      </c>
      <c r="F705" s="94">
        <f t="shared" si="56"/>
        <v>0</v>
      </c>
      <c r="G705" s="253">
        <f>SUM(F705:F708)/SUM(D705:D708)</f>
        <v>0.6466612271764247</v>
      </c>
      <c r="H705" s="256"/>
    </row>
    <row r="706" spans="1:8" s="4" customFormat="1" ht="12.75">
      <c r="A706" s="189"/>
      <c r="B706" s="204"/>
      <c r="C706" s="42" t="s">
        <v>13</v>
      </c>
      <c r="D706" s="43">
        <f t="shared" si="56"/>
        <v>0</v>
      </c>
      <c r="E706" s="43">
        <f t="shared" si="56"/>
        <v>0</v>
      </c>
      <c r="F706" s="43">
        <f t="shared" si="56"/>
        <v>0</v>
      </c>
      <c r="G706" s="254"/>
      <c r="H706" s="257"/>
    </row>
    <row r="707" spans="1:8" s="4" customFormat="1" ht="12.75">
      <c r="A707" s="189"/>
      <c r="B707" s="204"/>
      <c r="C707" s="42" t="s">
        <v>14</v>
      </c>
      <c r="D707" s="43">
        <f>D711+D715</f>
        <v>29169.399999999998</v>
      </c>
      <c r="E707" s="43">
        <f t="shared" si="56"/>
        <v>18862.72</v>
      </c>
      <c r="F707" s="43">
        <f t="shared" si="56"/>
        <v>18862.72</v>
      </c>
      <c r="G707" s="254"/>
      <c r="H707" s="257"/>
    </row>
    <row r="708" spans="1:8" s="4" customFormat="1" ht="13.5" thickBot="1">
      <c r="A708" s="190"/>
      <c r="B708" s="205"/>
      <c r="C708" s="46" t="s">
        <v>15</v>
      </c>
      <c r="D708" s="47">
        <f>D712</f>
        <v>0</v>
      </c>
      <c r="E708" s="47">
        <f>E712</f>
        <v>0</v>
      </c>
      <c r="F708" s="47">
        <f>F712</f>
        <v>0</v>
      </c>
      <c r="G708" s="255"/>
      <c r="H708" s="258"/>
    </row>
    <row r="709" spans="1:8" ht="18.75" customHeight="1">
      <c r="A709" s="138" t="s">
        <v>23</v>
      </c>
      <c r="B709" s="136" t="s">
        <v>203</v>
      </c>
      <c r="C709" s="25" t="s">
        <v>12</v>
      </c>
      <c r="D709" s="26">
        <v>0</v>
      </c>
      <c r="E709" s="26">
        <v>0</v>
      </c>
      <c r="F709" s="26">
        <v>0</v>
      </c>
      <c r="G709" s="131">
        <f>SUM(F709:F712)/SUM(D709:D712)</f>
        <v>0.6551291192770863</v>
      </c>
      <c r="H709" s="133"/>
    </row>
    <row r="710" spans="1:8" ht="20.25" customHeight="1">
      <c r="A710" s="138"/>
      <c r="B710" s="136"/>
      <c r="C710" s="21" t="s">
        <v>13</v>
      </c>
      <c r="D710" s="22">
        <v>0</v>
      </c>
      <c r="E710" s="22">
        <v>0</v>
      </c>
      <c r="F710" s="22">
        <v>0</v>
      </c>
      <c r="G710" s="131"/>
      <c r="H710" s="134"/>
    </row>
    <row r="711" spans="1:8" ht="18" customHeight="1">
      <c r="A711" s="138"/>
      <c r="B711" s="136"/>
      <c r="C711" s="21" t="s">
        <v>14</v>
      </c>
      <c r="D711" s="22">
        <v>28792.37</v>
      </c>
      <c r="E711" s="22">
        <v>18862.72</v>
      </c>
      <c r="F711" s="22">
        <v>18862.72</v>
      </c>
      <c r="G711" s="131"/>
      <c r="H711" s="134"/>
    </row>
    <row r="712" spans="1:8" ht="15.75" customHeight="1" thickBot="1">
      <c r="A712" s="139"/>
      <c r="B712" s="135"/>
      <c r="C712" s="23" t="s">
        <v>15</v>
      </c>
      <c r="D712" s="24">
        <v>0</v>
      </c>
      <c r="E712" s="24">
        <v>0</v>
      </c>
      <c r="F712" s="24">
        <v>0</v>
      </c>
      <c r="G712" s="132"/>
      <c r="H712" s="141"/>
    </row>
    <row r="713" spans="1:8" ht="18.75" customHeight="1">
      <c r="A713" s="138" t="s">
        <v>24</v>
      </c>
      <c r="B713" s="136" t="s">
        <v>252</v>
      </c>
      <c r="C713" s="25" t="s">
        <v>12</v>
      </c>
      <c r="D713" s="26">
        <v>0</v>
      </c>
      <c r="E713" s="26">
        <v>0</v>
      </c>
      <c r="F713" s="26">
        <v>0</v>
      </c>
      <c r="G713" s="131">
        <f>SUM(F713:F716)/SUM(D713:D716)</f>
        <v>0</v>
      </c>
      <c r="H713" s="133"/>
    </row>
    <row r="714" spans="1:8" ht="20.25" customHeight="1">
      <c r="A714" s="138"/>
      <c r="B714" s="136"/>
      <c r="C714" s="21" t="s">
        <v>13</v>
      </c>
      <c r="D714" s="22">
        <v>0</v>
      </c>
      <c r="E714" s="22">
        <v>0</v>
      </c>
      <c r="F714" s="22">
        <v>0</v>
      </c>
      <c r="G714" s="131"/>
      <c r="H714" s="134"/>
    </row>
    <row r="715" spans="1:8" ht="18" customHeight="1">
      <c r="A715" s="138"/>
      <c r="B715" s="136"/>
      <c r="C715" s="21" t="s">
        <v>14</v>
      </c>
      <c r="D715" s="22">
        <v>377.03</v>
      </c>
      <c r="E715" s="22">
        <v>0</v>
      </c>
      <c r="F715" s="22">
        <v>0</v>
      </c>
      <c r="G715" s="131"/>
      <c r="H715" s="134"/>
    </row>
    <row r="716" spans="1:8" ht="15.75" customHeight="1" thickBot="1">
      <c r="A716" s="139"/>
      <c r="B716" s="135"/>
      <c r="C716" s="23" t="s">
        <v>15</v>
      </c>
      <c r="D716" s="24">
        <v>0</v>
      </c>
      <c r="E716" s="24">
        <v>0</v>
      </c>
      <c r="F716" s="24">
        <v>0</v>
      </c>
      <c r="G716" s="132"/>
      <c r="H716" s="141"/>
    </row>
    <row r="717" spans="1:8" ht="12.75">
      <c r="A717" s="178" t="s">
        <v>25</v>
      </c>
      <c r="B717" s="181" t="s">
        <v>18</v>
      </c>
      <c r="C717" s="48" t="s">
        <v>12</v>
      </c>
      <c r="D717" s="93">
        <f aca="true" t="shared" si="57" ref="D717:F720">D681</f>
        <v>0</v>
      </c>
      <c r="E717" s="93">
        <f t="shared" si="57"/>
        <v>0</v>
      </c>
      <c r="F717" s="93">
        <f t="shared" si="57"/>
        <v>0</v>
      </c>
      <c r="G717" s="184">
        <f>SUM(F717:F720)/SUM(D717:D720)</f>
        <v>0.5925291813217565</v>
      </c>
      <c r="H717" s="185"/>
    </row>
    <row r="718" spans="1:8" ht="12.75">
      <c r="A718" s="179"/>
      <c r="B718" s="182"/>
      <c r="C718" s="50" t="s">
        <v>13</v>
      </c>
      <c r="D718" s="65">
        <f t="shared" si="57"/>
        <v>0</v>
      </c>
      <c r="E718" s="65">
        <f t="shared" si="57"/>
        <v>0</v>
      </c>
      <c r="F718" s="65">
        <f t="shared" si="57"/>
        <v>0</v>
      </c>
      <c r="G718" s="162"/>
      <c r="H718" s="186"/>
    </row>
    <row r="719" spans="1:8" ht="12.75">
      <c r="A719" s="179"/>
      <c r="B719" s="182"/>
      <c r="C719" s="50" t="s">
        <v>14</v>
      </c>
      <c r="D719" s="65">
        <f t="shared" si="57"/>
        <v>50960.67999999999</v>
      </c>
      <c r="E719" s="65">
        <f t="shared" si="57"/>
        <v>30195.690000000002</v>
      </c>
      <c r="F719" s="65">
        <f t="shared" si="57"/>
        <v>30195.690000000002</v>
      </c>
      <c r="G719" s="162"/>
      <c r="H719" s="186"/>
    </row>
    <row r="720" spans="1:8" ht="13.5" thickBot="1">
      <c r="A720" s="180"/>
      <c r="B720" s="183"/>
      <c r="C720" s="51" t="s">
        <v>15</v>
      </c>
      <c r="D720" s="95">
        <f t="shared" si="57"/>
        <v>0</v>
      </c>
      <c r="E720" s="95">
        <f t="shared" si="57"/>
        <v>0</v>
      </c>
      <c r="F720" s="95">
        <f t="shared" si="57"/>
        <v>0</v>
      </c>
      <c r="G720" s="163"/>
      <c r="H720" s="187"/>
    </row>
    <row r="721" spans="1:8" ht="21.75" customHeight="1">
      <c r="A721" s="268"/>
      <c r="B721" s="271" t="s">
        <v>53</v>
      </c>
      <c r="C721" s="9" t="s">
        <v>12</v>
      </c>
      <c r="D721" s="10">
        <f aca="true" t="shared" si="58" ref="D721:F723">D45+D279+D360+D440+D488+D520+D568+D612+D673+D717</f>
        <v>0</v>
      </c>
      <c r="E721" s="10">
        <f t="shared" si="58"/>
        <v>0</v>
      </c>
      <c r="F721" s="10">
        <f t="shared" si="58"/>
        <v>0</v>
      </c>
      <c r="G721" s="274">
        <f>SUM(F721:F724)/SUM(D721:D724)</f>
        <v>0.6112311381751011</v>
      </c>
      <c r="H721" s="277"/>
    </row>
    <row r="722" spans="1:8" ht="14.25">
      <c r="A722" s="269"/>
      <c r="B722" s="272"/>
      <c r="C722" s="11" t="s">
        <v>13</v>
      </c>
      <c r="D722" s="12">
        <f t="shared" si="58"/>
        <v>1072251.89</v>
      </c>
      <c r="E722" s="12">
        <f t="shared" si="58"/>
        <v>641428.6799999999</v>
      </c>
      <c r="F722" s="12">
        <f t="shared" si="58"/>
        <v>640090.33</v>
      </c>
      <c r="G722" s="275"/>
      <c r="H722" s="278"/>
    </row>
    <row r="723" spans="1:8" ht="14.25">
      <c r="A723" s="269"/>
      <c r="B723" s="272"/>
      <c r="C723" s="11" t="s">
        <v>14</v>
      </c>
      <c r="D723" s="12">
        <f t="shared" si="58"/>
        <v>748064.4199999999</v>
      </c>
      <c r="E723" s="12">
        <f t="shared" si="58"/>
        <v>472870.93999999994</v>
      </c>
      <c r="F723" s="12">
        <f t="shared" si="58"/>
        <v>472543.68000000005</v>
      </c>
      <c r="G723" s="275"/>
      <c r="H723" s="278"/>
    </row>
    <row r="724" spans="1:8" ht="15" thickBot="1">
      <c r="A724" s="270"/>
      <c r="B724" s="273"/>
      <c r="C724" s="13" t="s">
        <v>15</v>
      </c>
      <c r="D724" s="14"/>
      <c r="E724" s="14"/>
      <c r="F724" s="14"/>
      <c r="G724" s="276"/>
      <c r="H724" s="279"/>
    </row>
    <row r="727" s="7" customFormat="1" ht="15.75"/>
  </sheetData>
  <sheetProtection/>
  <mergeCells count="676">
    <mergeCell ref="G259:G262"/>
    <mergeCell ref="H259:H262"/>
    <mergeCell ref="A560:A563"/>
    <mergeCell ref="B560:B563"/>
    <mergeCell ref="A41:A44"/>
    <mergeCell ref="B41:B44"/>
    <mergeCell ref="B259:B262"/>
    <mergeCell ref="A552:A555"/>
    <mergeCell ref="B552:B555"/>
    <mergeCell ref="A556:A559"/>
    <mergeCell ref="B556:B559"/>
    <mergeCell ref="A564:A567"/>
    <mergeCell ref="B564:B567"/>
    <mergeCell ref="A568:A571"/>
    <mergeCell ref="B568:B571"/>
    <mergeCell ref="A544:A547"/>
    <mergeCell ref="B544:B547"/>
    <mergeCell ref="A548:A551"/>
    <mergeCell ref="B548:B551"/>
    <mergeCell ref="A536:A539"/>
    <mergeCell ref="B536:B539"/>
    <mergeCell ref="A540:A543"/>
    <mergeCell ref="B540:B543"/>
    <mergeCell ref="A33:A36"/>
    <mergeCell ref="B33:B36"/>
    <mergeCell ref="A528:A531"/>
    <mergeCell ref="B528:B531"/>
    <mergeCell ref="A29:A32"/>
    <mergeCell ref="B29:B32"/>
    <mergeCell ref="G29:G32"/>
    <mergeCell ref="H29:H32"/>
    <mergeCell ref="A37:A40"/>
    <mergeCell ref="B37:B40"/>
    <mergeCell ref="G37:G40"/>
    <mergeCell ref="H37:H40"/>
    <mergeCell ref="B275:B278"/>
    <mergeCell ref="G275:G278"/>
    <mergeCell ref="H275:H278"/>
    <mergeCell ref="B267:B270"/>
    <mergeCell ref="G267:G270"/>
    <mergeCell ref="H267:H270"/>
    <mergeCell ref="B271:B274"/>
    <mergeCell ref="G271:G274"/>
    <mergeCell ref="H271:H274"/>
    <mergeCell ref="G255:G258"/>
    <mergeCell ref="H255:H258"/>
    <mergeCell ref="G33:G36"/>
    <mergeCell ref="H33:H36"/>
    <mergeCell ref="G41:G44"/>
    <mergeCell ref="H41:H44"/>
    <mergeCell ref="B247:B250"/>
    <mergeCell ref="G247:G250"/>
    <mergeCell ref="H247:H250"/>
    <mergeCell ref="B263:B266"/>
    <mergeCell ref="G263:G266"/>
    <mergeCell ref="H263:H266"/>
    <mergeCell ref="B251:B254"/>
    <mergeCell ref="G251:G254"/>
    <mergeCell ref="H251:H254"/>
    <mergeCell ref="B255:B258"/>
    <mergeCell ref="B239:B242"/>
    <mergeCell ref="G239:G242"/>
    <mergeCell ref="H239:H242"/>
    <mergeCell ref="B243:B246"/>
    <mergeCell ref="G243:G246"/>
    <mergeCell ref="H243:H246"/>
    <mergeCell ref="B231:B234"/>
    <mergeCell ref="G231:G234"/>
    <mergeCell ref="H231:H234"/>
    <mergeCell ref="B235:B238"/>
    <mergeCell ref="G235:G238"/>
    <mergeCell ref="H235:H238"/>
    <mergeCell ref="B223:B226"/>
    <mergeCell ref="G223:G226"/>
    <mergeCell ref="H223:H226"/>
    <mergeCell ref="B227:B230"/>
    <mergeCell ref="G227:G230"/>
    <mergeCell ref="H227:H230"/>
    <mergeCell ref="B215:B218"/>
    <mergeCell ref="G215:G218"/>
    <mergeCell ref="H215:H218"/>
    <mergeCell ref="B219:B222"/>
    <mergeCell ref="G219:G222"/>
    <mergeCell ref="H219:H222"/>
    <mergeCell ref="B207:B210"/>
    <mergeCell ref="G207:G210"/>
    <mergeCell ref="H207:H210"/>
    <mergeCell ref="B211:B214"/>
    <mergeCell ref="G211:G214"/>
    <mergeCell ref="H211:H214"/>
    <mergeCell ref="B199:B202"/>
    <mergeCell ref="G199:G202"/>
    <mergeCell ref="H199:H202"/>
    <mergeCell ref="B203:B206"/>
    <mergeCell ref="G203:G206"/>
    <mergeCell ref="H203:H206"/>
    <mergeCell ref="B191:B194"/>
    <mergeCell ref="G191:G194"/>
    <mergeCell ref="H191:H194"/>
    <mergeCell ref="B195:B198"/>
    <mergeCell ref="G195:G198"/>
    <mergeCell ref="H195:H198"/>
    <mergeCell ref="B183:B186"/>
    <mergeCell ref="G183:G186"/>
    <mergeCell ref="H183:H186"/>
    <mergeCell ref="B187:B190"/>
    <mergeCell ref="G187:G190"/>
    <mergeCell ref="H187:H190"/>
    <mergeCell ref="B175:B178"/>
    <mergeCell ref="G175:G178"/>
    <mergeCell ref="H175:H178"/>
    <mergeCell ref="B179:B182"/>
    <mergeCell ref="G179:G182"/>
    <mergeCell ref="H179:H182"/>
    <mergeCell ref="B167:B170"/>
    <mergeCell ref="G167:G170"/>
    <mergeCell ref="H167:H170"/>
    <mergeCell ref="B171:B174"/>
    <mergeCell ref="G171:G174"/>
    <mergeCell ref="H171:H174"/>
    <mergeCell ref="B159:B162"/>
    <mergeCell ref="G159:G162"/>
    <mergeCell ref="H159:H162"/>
    <mergeCell ref="B163:B166"/>
    <mergeCell ref="G163:G166"/>
    <mergeCell ref="H163:H166"/>
    <mergeCell ref="B151:B154"/>
    <mergeCell ref="G151:G154"/>
    <mergeCell ref="H151:H154"/>
    <mergeCell ref="B155:B158"/>
    <mergeCell ref="G155:G158"/>
    <mergeCell ref="H155:H158"/>
    <mergeCell ref="B143:B146"/>
    <mergeCell ref="G143:G146"/>
    <mergeCell ref="H143:H146"/>
    <mergeCell ref="B147:B150"/>
    <mergeCell ref="G147:G150"/>
    <mergeCell ref="H147:H150"/>
    <mergeCell ref="B135:B138"/>
    <mergeCell ref="G135:G138"/>
    <mergeCell ref="H135:H138"/>
    <mergeCell ref="B139:B142"/>
    <mergeCell ref="G139:G142"/>
    <mergeCell ref="H139:H142"/>
    <mergeCell ref="G127:G130"/>
    <mergeCell ref="H127:H130"/>
    <mergeCell ref="B131:B134"/>
    <mergeCell ref="G131:G134"/>
    <mergeCell ref="H131:H134"/>
    <mergeCell ref="H115:H118"/>
    <mergeCell ref="B115:B118"/>
    <mergeCell ref="B119:B122"/>
    <mergeCell ref="B123:B126"/>
    <mergeCell ref="G123:G126"/>
    <mergeCell ref="H123:H126"/>
    <mergeCell ref="B456:B459"/>
    <mergeCell ref="G456:G459"/>
    <mergeCell ref="H456:H459"/>
    <mergeCell ref="A460:A463"/>
    <mergeCell ref="B460:B463"/>
    <mergeCell ref="A717:A720"/>
    <mergeCell ref="B717:B720"/>
    <mergeCell ref="G717:G720"/>
    <mergeCell ref="H717:H720"/>
    <mergeCell ref="G488:G491"/>
    <mergeCell ref="H488:H491"/>
    <mergeCell ref="C572:H572"/>
    <mergeCell ref="A588:A591"/>
    <mergeCell ref="B588:B591"/>
    <mergeCell ref="C492:H492"/>
    <mergeCell ref="G588:G591"/>
    <mergeCell ref="H588:H591"/>
    <mergeCell ref="A532:A535"/>
    <mergeCell ref="B532:B535"/>
    <mergeCell ref="H484:H487"/>
    <mergeCell ref="A476:A479"/>
    <mergeCell ref="B476:B479"/>
    <mergeCell ref="G476:G479"/>
    <mergeCell ref="H476:H479"/>
    <mergeCell ref="A480:A483"/>
    <mergeCell ref="B480:B483"/>
    <mergeCell ref="G472:G475"/>
    <mergeCell ref="A484:A487"/>
    <mergeCell ref="B484:B487"/>
    <mergeCell ref="G484:G487"/>
    <mergeCell ref="A98:A101"/>
    <mergeCell ref="A102:A106"/>
    <mergeCell ref="G279:G283"/>
    <mergeCell ref="B102:B106"/>
    <mergeCell ref="G102:G106"/>
    <mergeCell ref="B107:B110"/>
    <mergeCell ref="G107:G110"/>
    <mergeCell ref="B111:B114"/>
    <mergeCell ref="G111:G114"/>
    <mergeCell ref="B127:B130"/>
    <mergeCell ref="G98:G101"/>
    <mergeCell ref="H98:H101"/>
    <mergeCell ref="A721:A724"/>
    <mergeCell ref="B721:B724"/>
    <mergeCell ref="G721:G724"/>
    <mergeCell ref="H721:H724"/>
    <mergeCell ref="A448:A451"/>
    <mergeCell ref="B98:B101"/>
    <mergeCell ref="H472:H475"/>
    <mergeCell ref="G448:G451"/>
    <mergeCell ref="A93:A97"/>
    <mergeCell ref="B93:B97"/>
    <mergeCell ref="A88:A92"/>
    <mergeCell ref="B88:B92"/>
    <mergeCell ref="B83:B87"/>
    <mergeCell ref="G83:G87"/>
    <mergeCell ref="H83:H87"/>
    <mergeCell ref="H93:H97"/>
    <mergeCell ref="G93:G97"/>
    <mergeCell ref="H88:H92"/>
    <mergeCell ref="A713:A716"/>
    <mergeCell ref="B713:B716"/>
    <mergeCell ref="G713:G716"/>
    <mergeCell ref="H713:H716"/>
    <mergeCell ref="B68:B72"/>
    <mergeCell ref="G68:G72"/>
    <mergeCell ref="H68:H72"/>
    <mergeCell ref="B78:B82"/>
    <mergeCell ref="B58:B62"/>
    <mergeCell ref="G58:G62"/>
    <mergeCell ref="H58:H62"/>
    <mergeCell ref="B53:B57"/>
    <mergeCell ref="A705:A708"/>
    <mergeCell ref="B705:B708"/>
    <mergeCell ref="G705:G708"/>
    <mergeCell ref="H705:H708"/>
    <mergeCell ref="A701:A704"/>
    <mergeCell ref="B701:B704"/>
    <mergeCell ref="A1:H1"/>
    <mergeCell ref="A2:H2"/>
    <mergeCell ref="G701:G704"/>
    <mergeCell ref="H701:H704"/>
    <mergeCell ref="A689:A692"/>
    <mergeCell ref="B689:B692"/>
    <mergeCell ref="G53:G57"/>
    <mergeCell ref="A58:A62"/>
    <mergeCell ref="A697:A700"/>
    <mergeCell ref="B697:B700"/>
    <mergeCell ref="G697:G700"/>
    <mergeCell ref="H697:H700"/>
    <mergeCell ref="A709:A712"/>
    <mergeCell ref="B709:B712"/>
    <mergeCell ref="G709:G712"/>
    <mergeCell ref="H709:H712"/>
    <mergeCell ref="G689:G692"/>
    <mergeCell ref="H689:H692"/>
    <mergeCell ref="A693:A696"/>
    <mergeCell ref="B693:B696"/>
    <mergeCell ref="G693:G696"/>
    <mergeCell ref="H693:H696"/>
    <mergeCell ref="H279:H283"/>
    <mergeCell ref="A107:A110"/>
    <mergeCell ref="A111:A114"/>
    <mergeCell ref="A119:A122"/>
    <mergeCell ref="A123:A126"/>
    <mergeCell ref="A135:A138"/>
    <mergeCell ref="G119:G122"/>
    <mergeCell ref="H119:H122"/>
    <mergeCell ref="H107:H110"/>
    <mergeCell ref="H111:H114"/>
    <mergeCell ref="A592:A595"/>
    <mergeCell ref="B592:B595"/>
    <mergeCell ref="G115:G118"/>
    <mergeCell ref="A279:A283"/>
    <mergeCell ref="B279:B283"/>
    <mergeCell ref="A468:A471"/>
    <mergeCell ref="B468:B471"/>
    <mergeCell ref="G460:G463"/>
    <mergeCell ref="G480:G483"/>
    <mergeCell ref="G468:G471"/>
    <mergeCell ref="C284:H284"/>
    <mergeCell ref="A288:A291"/>
    <mergeCell ref="B288:B291"/>
    <mergeCell ref="A304:A307"/>
    <mergeCell ref="G592:G595"/>
    <mergeCell ref="H592:H595"/>
    <mergeCell ref="A612:A616"/>
    <mergeCell ref="B612:B616"/>
    <mergeCell ref="G612:G616"/>
    <mergeCell ref="H612:H616"/>
    <mergeCell ref="A604:A607"/>
    <mergeCell ref="B604:B607"/>
    <mergeCell ref="A608:A611"/>
    <mergeCell ref="B608:B611"/>
    <mergeCell ref="G608:G611"/>
    <mergeCell ref="H608:H611"/>
    <mergeCell ref="C5:H5"/>
    <mergeCell ref="A9:A12"/>
    <mergeCell ref="B9:B12"/>
    <mergeCell ref="G9:G12"/>
    <mergeCell ref="H9:H12"/>
    <mergeCell ref="A5:B5"/>
    <mergeCell ref="A13:A16"/>
    <mergeCell ref="B13:B16"/>
    <mergeCell ref="G13:G16"/>
    <mergeCell ref="H13:H16"/>
    <mergeCell ref="A17:A20"/>
    <mergeCell ref="B17:B20"/>
    <mergeCell ref="G17:G20"/>
    <mergeCell ref="H17:H20"/>
    <mergeCell ref="H292:H295"/>
    <mergeCell ref="A21:A24"/>
    <mergeCell ref="B21:B24"/>
    <mergeCell ref="G21:G24"/>
    <mergeCell ref="H21:H24"/>
    <mergeCell ref="A25:A28"/>
    <mergeCell ref="B25:B28"/>
    <mergeCell ref="G25:G28"/>
    <mergeCell ref="H25:H28"/>
    <mergeCell ref="H102:H106"/>
    <mergeCell ref="C364:H364"/>
    <mergeCell ref="G288:G291"/>
    <mergeCell ref="H288:H291"/>
    <mergeCell ref="A300:A303"/>
    <mergeCell ref="B300:B303"/>
    <mergeCell ref="G300:G303"/>
    <mergeCell ref="H300:H303"/>
    <mergeCell ref="A292:A295"/>
    <mergeCell ref="B292:B295"/>
    <mergeCell ref="G292:G295"/>
    <mergeCell ref="A372:A375"/>
    <mergeCell ref="B372:B375"/>
    <mergeCell ref="G372:G375"/>
    <mergeCell ref="H372:H375"/>
    <mergeCell ref="A432:A435"/>
    <mergeCell ref="B432:B435"/>
    <mergeCell ref="G432:G435"/>
    <mergeCell ref="H432:H435"/>
    <mergeCell ref="A424:A427"/>
    <mergeCell ref="B380:B383"/>
    <mergeCell ref="G380:G383"/>
    <mergeCell ref="H380:H383"/>
    <mergeCell ref="A384:A387"/>
    <mergeCell ref="B384:B387"/>
    <mergeCell ref="B424:B427"/>
    <mergeCell ref="A380:A383"/>
    <mergeCell ref="A420:A423"/>
    <mergeCell ref="B420:B423"/>
    <mergeCell ref="G420:G423"/>
    <mergeCell ref="H420:H423"/>
    <mergeCell ref="B436:B439"/>
    <mergeCell ref="G436:G439"/>
    <mergeCell ref="H436:H439"/>
    <mergeCell ref="B448:B451"/>
    <mergeCell ref="H448:H451"/>
    <mergeCell ref="A440:A443"/>
    <mergeCell ref="B440:B443"/>
    <mergeCell ref="G440:G443"/>
    <mergeCell ref="H440:H443"/>
    <mergeCell ref="G424:G427"/>
    <mergeCell ref="H424:H427"/>
    <mergeCell ref="H428:H431"/>
    <mergeCell ref="G500:G503"/>
    <mergeCell ref="H500:H503"/>
    <mergeCell ref="C444:H444"/>
    <mergeCell ref="G428:G431"/>
    <mergeCell ref="H460:H463"/>
    <mergeCell ref="H480:H483"/>
    <mergeCell ref="H468:H471"/>
    <mergeCell ref="H512:H515"/>
    <mergeCell ref="A508:A511"/>
    <mergeCell ref="B508:B511"/>
    <mergeCell ref="A496:A499"/>
    <mergeCell ref="B496:B499"/>
    <mergeCell ref="G496:G499"/>
    <mergeCell ref="G508:G511"/>
    <mergeCell ref="H508:H511"/>
    <mergeCell ref="B520:B523"/>
    <mergeCell ref="A504:A507"/>
    <mergeCell ref="B504:B507"/>
    <mergeCell ref="B452:B455"/>
    <mergeCell ref="A452:A455"/>
    <mergeCell ref="A472:A475"/>
    <mergeCell ref="B472:B475"/>
    <mergeCell ref="A488:A491"/>
    <mergeCell ref="B488:B491"/>
    <mergeCell ref="A456:A459"/>
    <mergeCell ref="G516:G519"/>
    <mergeCell ref="H516:H519"/>
    <mergeCell ref="G520:G523"/>
    <mergeCell ref="H520:H523"/>
    <mergeCell ref="G604:G607"/>
    <mergeCell ref="H604:H607"/>
    <mergeCell ref="A596:A599"/>
    <mergeCell ref="B596:B599"/>
    <mergeCell ref="G596:G599"/>
    <mergeCell ref="H596:H599"/>
    <mergeCell ref="G600:G603"/>
    <mergeCell ref="H600:H603"/>
    <mergeCell ref="A600:A603"/>
    <mergeCell ref="B600:B603"/>
    <mergeCell ref="G504:G507"/>
    <mergeCell ref="H504:H507"/>
    <mergeCell ref="A512:A515"/>
    <mergeCell ref="G88:G92"/>
    <mergeCell ref="H496:H499"/>
    <mergeCell ref="A500:A503"/>
    <mergeCell ref="B500:B503"/>
    <mergeCell ref="G452:G455"/>
    <mergeCell ref="H452:H455"/>
    <mergeCell ref="G512:G515"/>
    <mergeCell ref="C524:H524"/>
    <mergeCell ref="A143:A146"/>
    <mergeCell ref="A203:A206"/>
    <mergeCell ref="A621:A625"/>
    <mergeCell ref="B621:B625"/>
    <mergeCell ref="G621:G625"/>
    <mergeCell ref="H621:H625"/>
    <mergeCell ref="A516:A519"/>
    <mergeCell ref="A520:A523"/>
    <mergeCell ref="A151:A154"/>
    <mergeCell ref="A630:A633"/>
    <mergeCell ref="B630:B633"/>
    <mergeCell ref="G630:G633"/>
    <mergeCell ref="H630:H633"/>
    <mergeCell ref="A626:A629"/>
    <mergeCell ref="B626:B629"/>
    <mergeCell ref="G626:G629"/>
    <mergeCell ref="H626:H629"/>
    <mergeCell ref="A639:A642"/>
    <mergeCell ref="B639:B642"/>
    <mergeCell ref="G639:G642"/>
    <mergeCell ref="H639:H642"/>
    <mergeCell ref="A634:A638"/>
    <mergeCell ref="B634:B638"/>
    <mergeCell ref="G634:G638"/>
    <mergeCell ref="H634:H638"/>
    <mergeCell ref="G660:G664"/>
    <mergeCell ref="H660:H664"/>
    <mergeCell ref="A647:A651"/>
    <mergeCell ref="B647:B651"/>
    <mergeCell ref="G652:G655"/>
    <mergeCell ref="H652:H655"/>
    <mergeCell ref="A643:A646"/>
    <mergeCell ref="B643:B646"/>
    <mergeCell ref="G643:G646"/>
    <mergeCell ref="H643:H646"/>
    <mergeCell ref="G685:G688"/>
    <mergeCell ref="H685:H688"/>
    <mergeCell ref="B669:B672"/>
    <mergeCell ref="A669:A672"/>
    <mergeCell ref="A652:A655"/>
    <mergeCell ref="B652:B655"/>
    <mergeCell ref="A685:A688"/>
    <mergeCell ref="B685:B688"/>
    <mergeCell ref="A660:A664"/>
    <mergeCell ref="B660:B664"/>
    <mergeCell ref="H669:H672"/>
    <mergeCell ref="C677:H677"/>
    <mergeCell ref="G45:G48"/>
    <mergeCell ref="H45:H48"/>
    <mergeCell ref="C49:H49"/>
    <mergeCell ref="G320:G323"/>
    <mergeCell ref="H320:H323"/>
    <mergeCell ref="C617:H617"/>
    <mergeCell ref="H673:H676"/>
    <mergeCell ref="G647:G651"/>
    <mergeCell ref="A673:A676"/>
    <mergeCell ref="B673:B676"/>
    <mergeCell ref="G673:G676"/>
    <mergeCell ref="G669:G672"/>
    <mergeCell ref="A681:A684"/>
    <mergeCell ref="B681:B684"/>
    <mergeCell ref="G681:G684"/>
    <mergeCell ref="H681:H684"/>
    <mergeCell ref="A49:B49"/>
    <mergeCell ref="A45:A48"/>
    <mergeCell ref="B45:B48"/>
    <mergeCell ref="B516:B519"/>
    <mergeCell ref="B512:B515"/>
    <mergeCell ref="A428:A431"/>
    <mergeCell ref="B428:B431"/>
    <mergeCell ref="A183:A186"/>
    <mergeCell ref="A436:A439"/>
    <mergeCell ref="A147:A150"/>
    <mergeCell ref="A271:A274"/>
    <mergeCell ref="A207:A210"/>
    <mergeCell ref="A171:A174"/>
    <mergeCell ref="A175:A178"/>
    <mergeCell ref="A235:A238"/>
    <mergeCell ref="A259:A262"/>
    <mergeCell ref="A115:A118"/>
    <mergeCell ref="A191:A194"/>
    <mergeCell ref="A195:A198"/>
    <mergeCell ref="A215:A218"/>
    <mergeCell ref="A219:A222"/>
    <mergeCell ref="A227:A230"/>
    <mergeCell ref="A179:A182"/>
    <mergeCell ref="A187:A190"/>
    <mergeCell ref="A155:A158"/>
    <mergeCell ref="A53:A57"/>
    <mergeCell ref="A78:A82"/>
    <mergeCell ref="A211:A214"/>
    <mergeCell ref="A243:A246"/>
    <mergeCell ref="A159:A162"/>
    <mergeCell ref="A163:A166"/>
    <mergeCell ref="A167:A170"/>
    <mergeCell ref="A199:A202"/>
    <mergeCell ref="A68:A72"/>
    <mergeCell ref="A83:A87"/>
    <mergeCell ref="A127:A130"/>
    <mergeCell ref="A131:A134"/>
    <mergeCell ref="A239:A242"/>
    <mergeCell ref="H53:H57"/>
    <mergeCell ref="A63:A67"/>
    <mergeCell ref="B63:B67"/>
    <mergeCell ref="A73:A77"/>
    <mergeCell ref="B73:B77"/>
    <mergeCell ref="A223:A226"/>
    <mergeCell ref="A139:A142"/>
    <mergeCell ref="A231:A234"/>
    <mergeCell ref="B304:B307"/>
    <mergeCell ref="G304:G307"/>
    <mergeCell ref="H304:H307"/>
    <mergeCell ref="A263:A266"/>
    <mergeCell ref="A267:A270"/>
    <mergeCell ref="A275:A278"/>
    <mergeCell ref="A247:A250"/>
    <mergeCell ref="A251:A254"/>
    <mergeCell ref="A255:A258"/>
    <mergeCell ref="B312:B315"/>
    <mergeCell ref="G312:G315"/>
    <mergeCell ref="H312:H315"/>
    <mergeCell ref="A296:A299"/>
    <mergeCell ref="B296:B299"/>
    <mergeCell ref="G296:G299"/>
    <mergeCell ref="H296:H299"/>
    <mergeCell ref="H328:H331"/>
    <mergeCell ref="A320:A323"/>
    <mergeCell ref="B320:B323"/>
    <mergeCell ref="A308:A311"/>
    <mergeCell ref="B308:B311"/>
    <mergeCell ref="G308:G311"/>
    <mergeCell ref="H308:H311"/>
    <mergeCell ref="G324:G327"/>
    <mergeCell ref="H324:H327"/>
    <mergeCell ref="A312:A315"/>
    <mergeCell ref="A316:A319"/>
    <mergeCell ref="B316:B319"/>
    <mergeCell ref="G316:G319"/>
    <mergeCell ref="H316:H319"/>
    <mergeCell ref="A324:A327"/>
    <mergeCell ref="B324:B327"/>
    <mergeCell ref="A332:H333"/>
    <mergeCell ref="A334:A337"/>
    <mergeCell ref="B334:B337"/>
    <mergeCell ref="G334:G337"/>
    <mergeCell ref="H334:H337"/>
    <mergeCell ref="A328:A331"/>
    <mergeCell ref="B328:B331"/>
    <mergeCell ref="G328:G331"/>
    <mergeCell ref="A342:A345"/>
    <mergeCell ref="B342:B345"/>
    <mergeCell ref="G342:G345"/>
    <mergeCell ref="H342:H345"/>
    <mergeCell ref="A338:A341"/>
    <mergeCell ref="B338:B341"/>
    <mergeCell ref="G338:G341"/>
    <mergeCell ref="H338:H341"/>
    <mergeCell ref="H656:H659"/>
    <mergeCell ref="A346:H347"/>
    <mergeCell ref="A348:A351"/>
    <mergeCell ref="B348:B351"/>
    <mergeCell ref="G348:G351"/>
    <mergeCell ref="H348:H351"/>
    <mergeCell ref="A656:A659"/>
    <mergeCell ref="B656:B659"/>
    <mergeCell ref="G656:G659"/>
    <mergeCell ref="H647:H651"/>
    <mergeCell ref="A665:A668"/>
    <mergeCell ref="B665:B668"/>
    <mergeCell ref="G665:G668"/>
    <mergeCell ref="H665:H668"/>
    <mergeCell ref="A356:A359"/>
    <mergeCell ref="B356:B359"/>
    <mergeCell ref="G356:G359"/>
    <mergeCell ref="H356:H359"/>
    <mergeCell ref="A352:A355"/>
    <mergeCell ref="B352:B355"/>
    <mergeCell ref="G352:G355"/>
    <mergeCell ref="H352:H355"/>
    <mergeCell ref="G584:G587"/>
    <mergeCell ref="H584:H587"/>
    <mergeCell ref="G576:G579"/>
    <mergeCell ref="H576:H579"/>
    <mergeCell ref="A576:A579"/>
    <mergeCell ref="B576:B579"/>
    <mergeCell ref="A584:A587"/>
    <mergeCell ref="B584:B587"/>
    <mergeCell ref="A580:A583"/>
    <mergeCell ref="B580:B583"/>
    <mergeCell ref="G580:G583"/>
    <mergeCell ref="H580:H583"/>
    <mergeCell ref="G384:G387"/>
    <mergeCell ref="H384:H387"/>
    <mergeCell ref="A360:A363"/>
    <mergeCell ref="B360:B363"/>
    <mergeCell ref="G360:G363"/>
    <mergeCell ref="H360:H363"/>
    <mergeCell ref="A368:A371"/>
    <mergeCell ref="B368:B371"/>
    <mergeCell ref="G368:G371"/>
    <mergeCell ref="H368:H371"/>
    <mergeCell ref="A388:A391"/>
    <mergeCell ref="B388:B391"/>
    <mergeCell ref="G388:G391"/>
    <mergeCell ref="H388:H391"/>
    <mergeCell ref="A376:A379"/>
    <mergeCell ref="B376:B379"/>
    <mergeCell ref="G376:G379"/>
    <mergeCell ref="H376:H379"/>
    <mergeCell ref="A396:A399"/>
    <mergeCell ref="B396:B399"/>
    <mergeCell ref="G396:G399"/>
    <mergeCell ref="H396:H399"/>
    <mergeCell ref="A392:A395"/>
    <mergeCell ref="B392:B395"/>
    <mergeCell ref="G392:G395"/>
    <mergeCell ref="H392:H395"/>
    <mergeCell ref="A404:A407"/>
    <mergeCell ref="B404:B407"/>
    <mergeCell ref="G404:G407"/>
    <mergeCell ref="H404:H407"/>
    <mergeCell ref="A400:A403"/>
    <mergeCell ref="B400:B403"/>
    <mergeCell ref="G400:G403"/>
    <mergeCell ref="H400:H403"/>
    <mergeCell ref="A412:A415"/>
    <mergeCell ref="B412:B415"/>
    <mergeCell ref="G412:G415"/>
    <mergeCell ref="H412:H415"/>
    <mergeCell ref="A408:A411"/>
    <mergeCell ref="B408:B411"/>
    <mergeCell ref="G408:G411"/>
    <mergeCell ref="H408:H411"/>
    <mergeCell ref="A416:A419"/>
    <mergeCell ref="B416:B419"/>
    <mergeCell ref="G416:G419"/>
    <mergeCell ref="H416:H419"/>
    <mergeCell ref="G560:G563"/>
    <mergeCell ref="G564:G567"/>
    <mergeCell ref="G528:G531"/>
    <mergeCell ref="H528:H531"/>
    <mergeCell ref="G532:G535"/>
    <mergeCell ref="H532:H535"/>
    <mergeCell ref="G536:G539"/>
    <mergeCell ref="G540:G543"/>
    <mergeCell ref="H536:H539"/>
    <mergeCell ref="H540:H543"/>
    <mergeCell ref="G544:G547"/>
    <mergeCell ref="G548:G551"/>
    <mergeCell ref="G552:G555"/>
    <mergeCell ref="G556:G559"/>
    <mergeCell ref="G78:G82"/>
    <mergeCell ref="H78:H82"/>
    <mergeCell ref="H568:H571"/>
    <mergeCell ref="H544:H547"/>
    <mergeCell ref="H548:H551"/>
    <mergeCell ref="H552:H555"/>
    <mergeCell ref="H556:H559"/>
    <mergeCell ref="H560:H563"/>
    <mergeCell ref="H564:H567"/>
    <mergeCell ref="G568:G571"/>
    <mergeCell ref="G63:G67"/>
    <mergeCell ref="H63:H67"/>
    <mergeCell ref="G73:G77"/>
    <mergeCell ref="H73:H77"/>
    <mergeCell ref="A464:A467"/>
    <mergeCell ref="B464:B467"/>
    <mergeCell ref="G464:G467"/>
    <mergeCell ref="H464:H467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Чистяков</cp:lastModifiedBy>
  <cp:lastPrinted>2020-04-14T05:35:59Z</cp:lastPrinted>
  <dcterms:created xsi:type="dcterms:W3CDTF">2014-06-20T10:24:20Z</dcterms:created>
  <dcterms:modified xsi:type="dcterms:W3CDTF">2022-10-21T12:21:46Z</dcterms:modified>
  <cp:category/>
  <cp:version/>
  <cp:contentType/>
  <cp:contentStatus/>
</cp:coreProperties>
</file>